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" sheetId="1" state="visible" r:id="rId3"/>
    <sheet name="Cuadrícula" sheetId="2" state="visible" r:id="rId4"/>
    <sheet name="Registro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<sst xmlns="http://schemas.openxmlformats.org/spreadsheetml/2006/main" count="287" uniqueCount="177">
  <si>
    <t xml:space="preserve">HOJA DE RIFA · 100 NÚMEROS</t>
  </si>
  <si>
    <t xml:space="preserve">DATOS DE LA RIFA</t>
  </si>
  <si>
    <t xml:space="preserve">Nombre de la rifa</t>
  </si>
  <si>
    <t xml:space="preserve">Gran Rifa Solidaria · Club Ciclista Vientos del Ebro</t>
  </si>
  <si>
    <t xml:space="preserve">Organizador</t>
  </si>
  <si>
    <t xml:space="preserve">María Sanz Otero</t>
  </si>
  <si>
    <t xml:space="preserve">Teléfono de contacto</t>
  </si>
  <si>
    <t xml:space="preserve">622 148 903</t>
  </si>
  <si>
    <t xml:space="preserve">Premio</t>
  </si>
  <si>
    <t xml:space="preserve">Bicicleta de montaña + lote de accesorios (valorado en 650 €)</t>
  </si>
  <si>
    <t xml:space="preserve">Precio por número (€)</t>
  </si>
  <si>
    <t xml:space="preserve">Fecha del sorteo</t>
  </si>
  <si>
    <t xml:space="preserve">Lugar del sorteo</t>
  </si>
  <si>
    <t xml:space="preserve">Local del club · C/ Ribera 22 · retransmisión en directo por redes</t>
  </si>
  <si>
    <t xml:space="preserve">RESUMEN</t>
  </si>
  <si>
    <t xml:space="preserve">Números vendidos</t>
  </si>
  <si>
    <t xml:space="preserve">Recaudado (€)</t>
  </si>
  <si>
    <t xml:space="preserve">Pagados</t>
  </si>
  <si>
    <t xml:space="preserve">Pendiente de cobro (€)</t>
  </si>
  <si>
    <t xml:space="preserve">Reservados</t>
  </si>
  <si>
    <t xml:space="preserve">Recaudación potencial (€)</t>
  </si>
  <si>
    <t xml:space="preserve">Disponibles</t>
  </si>
  <si>
    <t xml:space="preserve">% vendido</t>
  </si>
  <si>
    <t xml:space="preserve">SORTEO DEL GANADOR</t>
  </si>
  <si>
    <t xml:space="preserve">Sugerencia aleatoria (entre vendidos)</t>
  </si>
  <si>
    <t xml:space="preserve">◄ cambia al recalcular (tecla F9)</t>
  </si>
  <si>
    <t xml:space="preserve">Número ganador</t>
  </si>
  <si>
    <t xml:space="preserve">◄ escriba aquí el número extraído</t>
  </si>
  <si>
    <t xml:space="preserve">Nombre del ganador</t>
  </si>
  <si>
    <t xml:space="preserve">Teléfono del ganador</t>
  </si>
  <si>
    <t xml:space="preserve">Estado</t>
  </si>
  <si>
    <t xml:space="preserve">LEYENDA</t>
  </si>
  <si>
    <t xml:space="preserve">  </t>
  </si>
  <si>
    <t xml:space="preserve">Pagado — número cobrado</t>
  </si>
  <si>
    <t xml:space="preserve">Reservado — apartado, pendiente de cobro</t>
  </si>
  <si>
    <t xml:space="preserve">Disponible — aún sin vender</t>
  </si>
  <si>
    <t xml:space="preserve">Celda editable (introduzca aquí sus datos)</t>
  </si>
  <si>
    <t xml:space="preserve">Enlace/valor calculado (no modificar)</t>
  </si>
  <si>
    <t xml:space="preserve">Cómo se usa: rellene el nombre, el teléfono y el estado de cada número en la hoja «Registro» (el importe se calcula solo). El «Panel» y la «Cuadrícula» se actualizan automáticamente. Datos de ejemplo de un evento ficticio: sustitúyalos por los suyos.</t>
  </si>
  <si>
    <t xml:space="preserve">TABLERO DE LA RIFA</t>
  </si>
  <si>
    <t xml:space="preserve">Pagado</t>
  </si>
  <si>
    <t xml:space="preserve">Reservado</t>
  </si>
  <si>
    <t xml:space="preserve">Disponible</t>
  </si>
  <si>
    <t xml:space="preserve">El color de cada número se actualiza solo según el estado indicado en la hoja «Registro».</t>
  </si>
  <si>
    <t xml:space="preserve">REGISTRO DE PARTICIPANTES</t>
  </si>
  <si>
    <t xml:space="preserve">Rellene Nombre, Teléfono y Estado. El importe se calcula con el precio del Panel.</t>
  </si>
  <si>
    <t xml:space="preserve">Número</t>
  </si>
  <si>
    <t xml:space="preserve">Nombre del participante</t>
  </si>
  <si>
    <t xml:space="preserve">Teléfono</t>
  </si>
  <si>
    <t xml:space="preserve">Importe (€)</t>
  </si>
  <si>
    <t xml:space="preserve">Notas</t>
  </si>
  <si>
    <t xml:space="preserve">Aleatorio (sorteo)</t>
  </si>
  <si>
    <t xml:space="preserve">Nerea Romero</t>
  </si>
  <si>
    <t xml:space="preserve">644 585 813</t>
  </si>
  <si>
    <t xml:space="preserve">Mario Sánchez</t>
  </si>
  <si>
    <t xml:space="preserve">617 848 818</t>
  </si>
  <si>
    <t xml:space="preserve">Pablo Campos</t>
  </si>
  <si>
    <t xml:space="preserve">667 391 833</t>
  </si>
  <si>
    <t xml:space="preserve">Daniela Cabrera</t>
  </si>
  <si>
    <t xml:space="preserve">612 572 463</t>
  </si>
  <si>
    <t xml:space="preserve">Marta Soler</t>
  </si>
  <si>
    <t xml:space="preserve">624 605 160</t>
  </si>
  <si>
    <t xml:space="preserve">Rubén Pardo</t>
  </si>
  <si>
    <t xml:space="preserve">626 856 353</t>
  </si>
  <si>
    <t xml:space="preserve">Marcos Prieto</t>
  </si>
  <si>
    <t xml:space="preserve">673 182 270</t>
  </si>
  <si>
    <t xml:space="preserve">Cristina Prieto</t>
  </si>
  <si>
    <t xml:space="preserve">645 240 938</t>
  </si>
  <si>
    <t xml:space="preserve">Andrés Arias</t>
  </si>
  <si>
    <t xml:space="preserve">645 823 525</t>
  </si>
  <si>
    <t xml:space="preserve">Rocío Aguilar</t>
  </si>
  <si>
    <t xml:space="preserve">639 254 184</t>
  </si>
  <si>
    <t xml:space="preserve">Iván Bravo</t>
  </si>
  <si>
    <t xml:space="preserve">639 774 338</t>
  </si>
  <si>
    <t xml:space="preserve">Lucía Blanco</t>
  </si>
  <si>
    <t xml:space="preserve">633 369 388</t>
  </si>
  <si>
    <t xml:space="preserve">Lucía Bravo</t>
  </si>
  <si>
    <t xml:space="preserve">663 647 478</t>
  </si>
  <si>
    <t xml:space="preserve">Raquel Campos</t>
  </si>
  <si>
    <t xml:space="preserve">650 228 807</t>
  </si>
  <si>
    <t xml:space="preserve">Silvia Soler</t>
  </si>
  <si>
    <t xml:space="preserve">616 567 991</t>
  </si>
  <si>
    <t xml:space="preserve">Sonia Arias</t>
  </si>
  <si>
    <t xml:space="preserve">660 507 508</t>
  </si>
  <si>
    <t xml:space="preserve">Marcos Torres</t>
  </si>
  <si>
    <t xml:space="preserve">671 749 510</t>
  </si>
  <si>
    <t xml:space="preserve">Javier Castro</t>
  </si>
  <si>
    <t xml:space="preserve">618 313 551</t>
  </si>
  <si>
    <t xml:space="preserve">Marta Gil</t>
  </si>
  <si>
    <t xml:space="preserve">653 715 153</t>
  </si>
  <si>
    <t xml:space="preserve">Carmen García</t>
  </si>
  <si>
    <t xml:space="preserve">629 649 203</t>
  </si>
  <si>
    <t xml:space="preserve">Óscar Soler</t>
  </si>
  <si>
    <t xml:space="preserve">613 172 995</t>
  </si>
  <si>
    <t xml:space="preserve">Rubén Soler</t>
  </si>
  <si>
    <t xml:space="preserve">658 252 749</t>
  </si>
  <si>
    <t xml:space="preserve">Claudia Cabrera</t>
  </si>
  <si>
    <t xml:space="preserve">656 585 225</t>
  </si>
  <si>
    <t xml:space="preserve">Álvaro Blanco</t>
  </si>
  <si>
    <t xml:space="preserve">669 591 595</t>
  </si>
  <si>
    <t xml:space="preserve">Pablo Romero</t>
  </si>
  <si>
    <t xml:space="preserve">628 204 867</t>
  </si>
  <si>
    <t xml:space="preserve">Gonzalo Marín</t>
  </si>
  <si>
    <t xml:space="preserve">671 948 808</t>
  </si>
  <si>
    <t xml:space="preserve">Marta Méndez</t>
  </si>
  <si>
    <t xml:space="preserve">612 310 640</t>
  </si>
  <si>
    <t xml:space="preserve">Óscar Bravo</t>
  </si>
  <si>
    <t xml:space="preserve">679 127 876</t>
  </si>
  <si>
    <t xml:space="preserve">Fernando Lozano</t>
  </si>
  <si>
    <t xml:space="preserve">621 812 965</t>
  </si>
  <si>
    <t xml:space="preserve">Claudia Méndez</t>
  </si>
  <si>
    <t xml:space="preserve">656 271 464</t>
  </si>
  <si>
    <t xml:space="preserve">Sonia Ramos</t>
  </si>
  <si>
    <t xml:space="preserve">678 654 897</t>
  </si>
  <si>
    <t xml:space="preserve">Silvia Herrera</t>
  </si>
  <si>
    <t xml:space="preserve">638 727 930</t>
  </si>
  <si>
    <t xml:space="preserve">David Castro</t>
  </si>
  <si>
    <t xml:space="preserve">640 937 510</t>
  </si>
  <si>
    <t xml:space="preserve">Miriam Ramos</t>
  </si>
  <si>
    <t xml:space="preserve">635 630 604</t>
  </si>
  <si>
    <t xml:space="preserve">Rocío Fernández</t>
  </si>
  <si>
    <t xml:space="preserve">613 909 386</t>
  </si>
  <si>
    <t xml:space="preserve">Beatriz Marín</t>
  </si>
  <si>
    <t xml:space="preserve">634 809 719</t>
  </si>
  <si>
    <t xml:space="preserve">Rocío Vidal</t>
  </si>
  <si>
    <t xml:space="preserve">654 473 182</t>
  </si>
  <si>
    <t xml:space="preserve">Noa Torres</t>
  </si>
  <si>
    <t xml:space="preserve">639 581 301</t>
  </si>
  <si>
    <t xml:space="preserve">Gonzalo Ortega</t>
  </si>
  <si>
    <t xml:space="preserve">671 739 724</t>
  </si>
  <si>
    <t xml:space="preserve">Lucía Santos</t>
  </si>
  <si>
    <t xml:space="preserve">654 918 758</t>
  </si>
  <si>
    <t xml:space="preserve">Diego Gil</t>
  </si>
  <si>
    <t xml:space="preserve">659 901 828</t>
  </si>
  <si>
    <t xml:space="preserve">671 282 544</t>
  </si>
  <si>
    <t xml:space="preserve">Guillermo Herrera</t>
  </si>
  <si>
    <t xml:space="preserve">621 920 839</t>
  </si>
  <si>
    <t xml:space="preserve">Marcos Mora</t>
  </si>
  <si>
    <t xml:space="preserve">661 861 186</t>
  </si>
  <si>
    <t xml:space="preserve">Rubén Molina</t>
  </si>
  <si>
    <t xml:space="preserve">631 230 128</t>
  </si>
  <si>
    <t xml:space="preserve">Hugo Nieto</t>
  </si>
  <si>
    <t xml:space="preserve">669 925 771</t>
  </si>
  <si>
    <t xml:space="preserve">Hugo Soler</t>
  </si>
  <si>
    <t xml:space="preserve">670 773 458</t>
  </si>
  <si>
    <t xml:space="preserve">Hugo Arias</t>
  </si>
  <si>
    <t xml:space="preserve">626 121 114</t>
  </si>
  <si>
    <t xml:space="preserve">Rubén Torres</t>
  </si>
  <si>
    <t xml:space="preserve">677 867 242</t>
  </si>
  <si>
    <t xml:space="preserve">Andrés Castro</t>
  </si>
  <si>
    <t xml:space="preserve">637 128 357</t>
  </si>
  <si>
    <t xml:space="preserve">674 346 882</t>
  </si>
  <si>
    <t xml:space="preserve">Ismael Crespo</t>
  </si>
  <si>
    <t xml:space="preserve">643 657 529</t>
  </si>
  <si>
    <t xml:space="preserve">Sara Martínez</t>
  </si>
  <si>
    <t xml:space="preserve">655 569 778</t>
  </si>
  <si>
    <t xml:space="preserve">Ismael Méndez</t>
  </si>
  <si>
    <t xml:space="preserve">663 946 999</t>
  </si>
  <si>
    <t xml:space="preserve">Silvia Vega</t>
  </si>
  <si>
    <t xml:space="preserve">678 255 636</t>
  </si>
  <si>
    <t xml:space="preserve">Silvia Fernández</t>
  </si>
  <si>
    <t xml:space="preserve">666 895 287</t>
  </si>
  <si>
    <t xml:space="preserve">Ainhoa García</t>
  </si>
  <si>
    <t xml:space="preserve">629 276 244</t>
  </si>
  <si>
    <t xml:space="preserve">Beatriz Soler</t>
  </si>
  <si>
    <t xml:space="preserve">625 669 163</t>
  </si>
  <si>
    <t xml:space="preserve">Irene Méndez</t>
  </si>
  <si>
    <t xml:space="preserve">677 668 594</t>
  </si>
  <si>
    <t xml:space="preserve">Sonia Torres</t>
  </si>
  <si>
    <t xml:space="preserve">617 354 295</t>
  </si>
  <si>
    <t xml:space="preserve">Sergio López</t>
  </si>
  <si>
    <t xml:space="preserve">622 619 563</t>
  </si>
  <si>
    <t xml:space="preserve">Víctor Fernández</t>
  </si>
  <si>
    <t xml:space="preserve">618 553 433</t>
  </si>
  <si>
    <t xml:space="preserve">Raquel Suárez</t>
  </si>
  <si>
    <t xml:space="preserve">675 304 809</t>
  </si>
  <si>
    <t xml:space="preserve">TOTAL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</si>
</sst>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&quot; €&quot;;;\-"/>
    <numFmt numFmtId="166" formatCode="dd/mm/yyyy"/>
    <numFmt numFmtId="167" formatCode="#,##0;;\-"/>
    <numFmt numFmtId="168" formatCode="0.0%"/>
    <numFmt numFmtId="169" formatCode="General"/>
    <numFmt numFmtId="170" formatCode="0.00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2"/>
      <color rgb="FF0000FF"/>
      <name val="Arial"/>
      <family val="0"/>
      <charset val="1"/>
    </font>
    <font>
      <b val="true"/>
      <sz val="11"/>
      <color rgb="FF008000"/>
      <name val="Arial"/>
      <family val="0"/>
      <charset val="1"/>
    </font>
    <font>
      <sz val="10"/>
      <color rgb="FF375623"/>
      <name val="Arial"/>
      <family val="0"/>
      <charset val="1"/>
    </font>
    <font>
      <sz val="10"/>
      <color rgb="FF7F6000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3"/>
      <color rgb="FF00000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8"/>
      <color rgb="FFBFBFBF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2E5496"/>
      </patternFill>
    </fill>
    <fill>
      <patternFill patternType="solid">
        <fgColor rgb="FF2E5496"/>
        <bgColor rgb="FF1F3864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D6E4F0"/>
        <bgColor rgb="FFF2F2F2"/>
      </patternFill>
    </fill>
    <fill>
      <patternFill patternType="solid">
        <fgColor rgb="FFC6E0B4"/>
        <bgColor rgb="FFD6E4F0"/>
      </patternFill>
    </fill>
    <fill>
      <patternFill patternType="solid">
        <fgColor rgb="FFFFE699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Arial"/>
        <charset val="1"/>
        <family val="0"/>
        <b val="1"/>
        <color rgb="FF375623"/>
        <sz val="13"/>
      </font>
      <fill>
        <patternFill>
          <bgColor rgb="FFC6E0B4"/>
        </patternFill>
      </fill>
    </dxf>
    <dxf>
      <font>
        <name val="Arial"/>
        <charset val="1"/>
        <family val="0"/>
        <b val="1"/>
        <color rgb="FF7F6000"/>
        <sz val="13"/>
      </font>
      <fill>
        <patternFill>
          <bgColor rgb="FFFFE699"/>
        </patternFill>
      </fill>
    </dxf>
    <dxf>
      <font>
        <name val="Arial"/>
        <charset val="1"/>
        <family val="0"/>
        <b val="1"/>
        <color rgb="FF375623"/>
        <sz val="10"/>
      </font>
      <fill>
        <patternFill>
          <bgColor rgb="FFC6E0B4"/>
        </patternFill>
      </fill>
    </dxf>
    <dxf>
      <font>
        <name val="Arial"/>
        <charset val="1"/>
        <family val="0"/>
        <b val="1"/>
        <color rgb="FF7F6000"/>
        <sz val="10"/>
      </font>
      <fill>
        <patternFill>
          <bgColor rgb="FFFFE699"/>
        </patternFill>
      </fill>
    </dxf>
    <dxf>
      <font>
        <name val="Arial"/>
        <charset val="1"/>
        <family val="0"/>
        <color rgb="FF808080"/>
        <sz val="10"/>
      </font>
      <fill>
        <patternFill>
          <bgColor rgb="FFF2F2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H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8" min="7" style="0" width="14"/>
  </cols>
  <sheetData>
    <row r="2" customFormat="false" ht="15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5" hidden="false" customHeight="false" outlineLevel="0" collapsed="false">
      <c r="B3" s="1"/>
      <c r="C3" s="1"/>
      <c r="D3" s="1"/>
      <c r="E3" s="1"/>
      <c r="F3" s="1"/>
      <c r="G3" s="1"/>
      <c r="H3" s="1"/>
    </row>
    <row r="4" customFormat="false" ht="15" hidden="false" customHeight="false" outlineLevel="0" collapsed="false">
      <c r="B4" s="2" t="str">
        <f aca="false">C7</f>
        <v>Gran Rifa Solidaria · Club Ciclista Vientos del Ebro</v>
      </c>
      <c r="C4" s="2"/>
      <c r="D4" s="2"/>
      <c r="E4" s="2"/>
      <c r="F4" s="2"/>
      <c r="G4" s="2"/>
      <c r="H4" s="2"/>
    </row>
    <row r="6" customFormat="false" ht="15" hidden="false" customHeight="true" outlineLevel="0" collapsed="false">
      <c r="B6" s="3" t="s">
        <v>1</v>
      </c>
      <c r="C6" s="3"/>
      <c r="D6" s="3"/>
      <c r="E6" s="3"/>
      <c r="F6" s="3"/>
      <c r="G6" s="3"/>
      <c r="H6" s="3"/>
    </row>
    <row r="7" customFormat="false" ht="15" hidden="false" customHeight="true" outlineLevel="0" collapsed="false">
      <c r="B7" s="4" t="s">
        <v>2</v>
      </c>
      <c r="C7" s="5" t="s">
        <v>3</v>
      </c>
      <c r="D7" s="5"/>
      <c r="E7" s="5"/>
      <c r="F7" s="5"/>
      <c r="G7" s="5"/>
      <c r="H7" s="5"/>
    </row>
    <row r="8" customFormat="false" ht="15" hidden="false" customHeight="true" outlineLevel="0" collapsed="false">
      <c r="B8" s="4" t="s">
        <v>4</v>
      </c>
      <c r="C8" s="5" t="s">
        <v>5</v>
      </c>
      <c r="D8" s="5"/>
      <c r="E8" s="5"/>
      <c r="F8" s="5"/>
      <c r="G8" s="5"/>
      <c r="H8" s="5"/>
    </row>
    <row r="9" customFormat="false" ht="15" hidden="false" customHeight="true" outlineLevel="0" collapsed="false">
      <c r="B9" s="4" t="s">
        <v>6</v>
      </c>
      <c r="C9" s="5" t="s">
        <v>7</v>
      </c>
      <c r="D9" s="5"/>
      <c r="E9" s="5"/>
      <c r="F9" s="5"/>
      <c r="G9" s="5"/>
      <c r="H9" s="5"/>
    </row>
    <row r="10" customFormat="false" ht="15" hidden="false" customHeight="true" outlineLevel="0" collapsed="false">
      <c r="B10" s="4" t="s">
        <v>8</v>
      </c>
      <c r="C10" s="5" t="s">
        <v>9</v>
      </c>
      <c r="D10" s="5"/>
      <c r="E10" s="5"/>
      <c r="F10" s="5"/>
      <c r="G10" s="5"/>
      <c r="H10" s="5"/>
    </row>
    <row r="11" customFormat="false" ht="15" hidden="false" customHeight="false" outlineLevel="0" collapsed="false">
      <c r="B11" s="4" t="s">
        <v>10</v>
      </c>
      <c r="C11" s="6" t="n">
        <v>5</v>
      </c>
      <c r="D11" s="7"/>
      <c r="E11" s="7"/>
      <c r="F11" s="7"/>
      <c r="G11" s="7"/>
      <c r="H11" s="7"/>
    </row>
    <row r="12" customFormat="false" ht="15" hidden="false" customHeight="false" outlineLevel="0" collapsed="false">
      <c r="B12" s="4" t="s">
        <v>11</v>
      </c>
      <c r="C12" s="8" t="n">
        <v>46011</v>
      </c>
      <c r="D12" s="7"/>
      <c r="E12" s="7"/>
      <c r="F12" s="7"/>
      <c r="G12" s="7"/>
      <c r="H12" s="7"/>
    </row>
    <row r="13" customFormat="false" ht="15" hidden="false" customHeight="true" outlineLevel="0" collapsed="false">
      <c r="B13" s="4" t="s">
        <v>12</v>
      </c>
      <c r="C13" s="5" t="s">
        <v>13</v>
      </c>
      <c r="D13" s="5"/>
      <c r="E13" s="5"/>
      <c r="F13" s="5"/>
      <c r="G13" s="5"/>
      <c r="H13" s="5"/>
    </row>
    <row r="15" customFormat="false" ht="15" hidden="false" customHeight="true" outlineLevel="0" collapsed="false">
      <c r="B15" s="3" t="s">
        <v>14</v>
      </c>
      <c r="C15" s="3"/>
      <c r="D15" s="3"/>
      <c r="E15" s="3"/>
      <c r="F15" s="3"/>
      <c r="G15" s="3"/>
      <c r="H15" s="3"/>
    </row>
    <row r="16" customFormat="false" ht="15" hidden="false" customHeight="true" outlineLevel="0" collapsed="false">
      <c r="B16" s="9" t="s">
        <v>15</v>
      </c>
      <c r="C16" s="9"/>
      <c r="D16" s="10" t="n">
        <f aca="false">D17+D18</f>
        <v>63</v>
      </c>
      <c r="E16" s="9" t="s">
        <v>16</v>
      </c>
      <c r="F16" s="9"/>
      <c r="G16" s="11" t="n">
        <f aca="false">SUMIF(Registro!$D$5:$D$104,"Pagado",Registro!$E$5:$E$104)</f>
        <v>240</v>
      </c>
    </row>
    <row r="17" customFormat="false" ht="15" hidden="false" customHeight="true" outlineLevel="0" collapsed="false">
      <c r="B17" s="9" t="s">
        <v>17</v>
      </c>
      <c r="C17" s="9"/>
      <c r="D17" s="10" t="n">
        <f aca="false">COUNTIF(Registro!$D$5:$D$104,"Pagado")</f>
        <v>48</v>
      </c>
      <c r="E17" s="9" t="s">
        <v>18</v>
      </c>
      <c r="F17" s="9"/>
      <c r="G17" s="11" t="n">
        <f aca="false">SUMIF(Registro!$D$5:$D$104,"Reservado",Registro!$E$5:$E$104)</f>
        <v>75</v>
      </c>
    </row>
    <row r="18" customFormat="false" ht="15" hidden="false" customHeight="true" outlineLevel="0" collapsed="false">
      <c r="B18" s="9" t="s">
        <v>19</v>
      </c>
      <c r="C18" s="9"/>
      <c r="D18" s="10" t="n">
        <f aca="false">COUNTIF(Registro!$D$5:$D$104,"Reservado")</f>
        <v>15</v>
      </c>
      <c r="E18" s="9" t="s">
        <v>20</v>
      </c>
      <c r="F18" s="9"/>
      <c r="G18" s="11" t="n">
        <f aca="false">100*Panel!$C$11</f>
        <v>500</v>
      </c>
    </row>
    <row r="19" customFormat="false" ht="15" hidden="false" customHeight="true" outlineLevel="0" collapsed="false">
      <c r="B19" s="9" t="s">
        <v>21</v>
      </c>
      <c r="C19" s="9"/>
      <c r="D19" s="10" t="n">
        <f aca="false">COUNTIF(Registro!$D$5:$D$104,"Disponible")</f>
        <v>37</v>
      </c>
      <c r="E19" s="9" t="s">
        <v>22</v>
      </c>
      <c r="F19" s="9"/>
      <c r="G19" s="12" t="n">
        <f aca="false">D16/100</f>
        <v>0.63</v>
      </c>
    </row>
    <row r="21" customFormat="false" ht="15" hidden="false" customHeight="true" outlineLevel="0" collapsed="false">
      <c r="B21" s="3" t="s">
        <v>23</v>
      </c>
      <c r="C21" s="3"/>
      <c r="D21" s="3"/>
      <c r="E21" s="3"/>
      <c r="F21" s="3"/>
      <c r="G21" s="3"/>
      <c r="H21" s="3"/>
    </row>
    <row r="22" customFormat="false" ht="15" hidden="false" customHeight="true" outlineLevel="0" collapsed="false">
      <c r="B22" s="9" t="s">
        <v>24</v>
      </c>
      <c r="C22" s="9"/>
      <c r="D22" s="9"/>
      <c r="E22" s="13" t="n">
        <f aca="false">IFERROR(INDEX(Registro!$A$5:$A$104,MATCH(MAX(Registro!$G$5:$G$104),Registro!$G$5:$G$104,0)),"—")</f>
        <v>89</v>
      </c>
      <c r="F22" s="14" t="s">
        <v>25</v>
      </c>
      <c r="G22" s="14"/>
      <c r="H22" s="14"/>
    </row>
    <row r="23" customFormat="false" ht="15" hidden="false" customHeight="true" outlineLevel="0" collapsed="false">
      <c r="B23" s="9" t="s">
        <v>26</v>
      </c>
      <c r="C23" s="9"/>
      <c r="D23" s="9"/>
      <c r="E23" s="15" t="n">
        <v>1</v>
      </c>
      <c r="F23" s="14" t="s">
        <v>27</v>
      </c>
      <c r="G23" s="14"/>
      <c r="H23" s="14"/>
    </row>
    <row r="24" customFormat="false" ht="15" hidden="false" customHeight="true" outlineLevel="0" collapsed="false">
      <c r="B24" s="9" t="s">
        <v>28</v>
      </c>
      <c r="C24" s="9"/>
      <c r="D24" s="9"/>
      <c r="E24" s="16" t="str">
        <f aca="false">IFERROR(INDEX(Registro!$B$5:$B$104,MATCH($E$23,Registro!$A$5:$A$104,0)),"")</f>
        <v>Nerea Romero</v>
      </c>
      <c r="F24" s="16"/>
      <c r="G24" s="16"/>
      <c r="H24" s="16"/>
    </row>
    <row r="25" customFormat="false" ht="15" hidden="false" customHeight="true" outlineLevel="0" collapsed="false">
      <c r="B25" s="9" t="s">
        <v>29</v>
      </c>
      <c r="C25" s="9"/>
      <c r="D25" s="9"/>
      <c r="E25" s="16" t="str">
        <f aca="false">IFERROR(INDEX(Registro!$C$5:$C$104,MATCH($E$23,Registro!$A$5:$A$104,0)),"")</f>
        <v>644 585 813</v>
      </c>
      <c r="F25" s="16"/>
      <c r="G25" s="16"/>
      <c r="H25" s="16"/>
    </row>
    <row r="26" customFormat="false" ht="15" hidden="false" customHeight="true" outlineLevel="0" collapsed="false">
      <c r="B26" s="9" t="s">
        <v>30</v>
      </c>
      <c r="C26" s="9"/>
      <c r="D26" s="9"/>
      <c r="E26" s="16" t="str">
        <f aca="false">IFERROR(INDEX(Registro!$D$5:$D$104,MATCH($E$23,Registro!$A$5:$A$104,0)),"")</f>
        <v>Pagado</v>
      </c>
      <c r="F26" s="16"/>
      <c r="G26" s="16"/>
      <c r="H26" s="16"/>
    </row>
    <row r="28" customFormat="false" ht="15" hidden="false" customHeight="true" outlineLevel="0" collapsed="false">
      <c r="B28" s="3" t="s">
        <v>31</v>
      </c>
      <c r="C28" s="3"/>
      <c r="D28" s="3"/>
      <c r="E28" s="3"/>
      <c r="F28" s="3"/>
      <c r="G28" s="3"/>
      <c r="H28" s="3"/>
    </row>
    <row r="29" customFormat="false" ht="15" hidden="false" customHeight="true" outlineLevel="0" collapsed="false">
      <c r="B29" s="17" t="s">
        <v>32</v>
      </c>
      <c r="C29" s="18" t="s">
        <v>33</v>
      </c>
      <c r="D29" s="18"/>
      <c r="E29" s="18"/>
      <c r="F29" s="18"/>
      <c r="G29" s="18"/>
      <c r="H29" s="18"/>
    </row>
    <row r="30" customFormat="false" ht="15" hidden="false" customHeight="true" outlineLevel="0" collapsed="false">
      <c r="B30" s="19" t="s">
        <v>32</v>
      </c>
      <c r="C30" s="20" t="s">
        <v>34</v>
      </c>
      <c r="D30" s="20"/>
      <c r="E30" s="20"/>
      <c r="F30" s="20"/>
      <c r="G30" s="20"/>
      <c r="H30" s="20"/>
    </row>
    <row r="31" customFormat="false" ht="15" hidden="false" customHeight="true" outlineLevel="0" collapsed="false">
      <c r="B31" s="21" t="s">
        <v>32</v>
      </c>
      <c r="C31" s="22" t="s">
        <v>35</v>
      </c>
      <c r="D31" s="22"/>
      <c r="E31" s="22"/>
      <c r="F31" s="22"/>
      <c r="G31" s="22"/>
      <c r="H31" s="22"/>
    </row>
    <row r="32" customFormat="false" ht="15" hidden="false" customHeight="true" outlineLevel="0" collapsed="false">
      <c r="B32" s="23" t="s">
        <v>32</v>
      </c>
      <c r="C32" s="24" t="s">
        <v>36</v>
      </c>
      <c r="D32" s="24"/>
      <c r="E32" s="24"/>
      <c r="F32" s="24"/>
      <c r="G32" s="24"/>
      <c r="H32" s="24"/>
    </row>
    <row r="33" customFormat="false" ht="15" hidden="false" customHeight="true" outlineLevel="0" collapsed="false">
      <c r="B33" s="25" t="s">
        <v>32</v>
      </c>
      <c r="C33" s="26" t="s">
        <v>37</v>
      </c>
      <c r="D33" s="26"/>
      <c r="E33" s="26"/>
      <c r="F33" s="26"/>
      <c r="G33" s="26"/>
      <c r="H33" s="26"/>
    </row>
    <row r="35" customFormat="false" ht="15" hidden="false" customHeight="true" outlineLevel="0" collapsed="false">
      <c r="B35" s="27" t="s">
        <v>38</v>
      </c>
      <c r="C35" s="27"/>
      <c r="D35" s="27"/>
      <c r="E35" s="27"/>
      <c r="F35" s="27"/>
      <c r="G35" s="27"/>
      <c r="H35" s="27"/>
    </row>
    <row r="36" customFormat="false" ht="15" hidden="false" customHeight="false" outlineLevel="0" collapsed="false">
      <c r="B36" s="27"/>
      <c r="C36" s="27"/>
      <c r="D36" s="27"/>
      <c r="E36" s="27"/>
      <c r="F36" s="27"/>
      <c r="G36" s="27"/>
      <c r="H36" s="27"/>
    </row>
  </sheetData>
  <mergeCells count="35">
    <mergeCell ref="B2:H3"/>
    <mergeCell ref="B4:H4"/>
    <mergeCell ref="B6:H6"/>
    <mergeCell ref="C7:H7"/>
    <mergeCell ref="C8:H8"/>
    <mergeCell ref="C9:H9"/>
    <mergeCell ref="C10:H10"/>
    <mergeCell ref="C13:H13"/>
    <mergeCell ref="B15:H15"/>
    <mergeCell ref="B16:C16"/>
    <mergeCell ref="E16:F16"/>
    <mergeCell ref="B17:C17"/>
    <mergeCell ref="E17:F17"/>
    <mergeCell ref="B18:C18"/>
    <mergeCell ref="E18:F18"/>
    <mergeCell ref="B19:C19"/>
    <mergeCell ref="E19:F19"/>
    <mergeCell ref="B21:H21"/>
    <mergeCell ref="B22:D22"/>
    <mergeCell ref="F22:H22"/>
    <mergeCell ref="B23:D23"/>
    <mergeCell ref="F23:H23"/>
    <mergeCell ref="B24:D24"/>
    <mergeCell ref="E24:H24"/>
    <mergeCell ref="B25:D25"/>
    <mergeCell ref="E25:H25"/>
    <mergeCell ref="B26:D26"/>
    <mergeCell ref="E26:H26"/>
    <mergeCell ref="B28:H28"/>
    <mergeCell ref="C29:H29"/>
    <mergeCell ref="C30:H30"/>
    <mergeCell ref="C31:H31"/>
    <mergeCell ref="C32:H32"/>
    <mergeCell ref="C33:H33"/>
    <mergeCell ref="B35:H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K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11" min="2" style="0" width="7.5"/>
  </cols>
  <sheetData>
    <row r="2" customFormat="false" ht="15" hidden="false" customHeight="true" outlineLevel="0" collapsed="false">
      <c r="B2" s="1" t="s">
        <v>39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15" hidden="false" customHeight="false" outlineLevel="0" collapsed="false">
      <c r="B3" s="1"/>
      <c r="C3" s="1"/>
      <c r="D3" s="1"/>
      <c r="E3" s="1"/>
      <c r="F3" s="1"/>
      <c r="G3" s="1"/>
      <c r="H3" s="1"/>
      <c r="I3" s="1"/>
      <c r="J3" s="1"/>
      <c r="K3" s="1"/>
    </row>
    <row r="4" customFormat="false" ht="15" hidden="false" customHeight="false" outlineLevel="0" collapsed="false">
      <c r="B4" s="2" t="str">
        <f aca="false">Panel!C7</f>
        <v>Gran Rifa Solidaria · Club Ciclista Vientos del Ebro</v>
      </c>
      <c r="C4" s="2"/>
      <c r="D4" s="2"/>
      <c r="E4" s="2"/>
      <c r="F4" s="2"/>
      <c r="G4" s="2"/>
      <c r="H4" s="2"/>
      <c r="I4" s="2"/>
      <c r="J4" s="2"/>
      <c r="K4" s="2"/>
    </row>
    <row r="6" customFormat="false" ht="30" hidden="false" customHeight="true" outlineLevel="0" collapsed="false">
      <c r="B6" s="28" t="n">
        <v>1</v>
      </c>
      <c r="C6" s="28" t="n">
        <v>2</v>
      </c>
      <c r="D6" s="28" t="n">
        <v>3</v>
      </c>
      <c r="E6" s="28" t="n">
        <v>4</v>
      </c>
      <c r="F6" s="28" t="n">
        <v>5</v>
      </c>
      <c r="G6" s="28" t="n">
        <v>6</v>
      </c>
      <c r="H6" s="28" t="n">
        <v>7</v>
      </c>
      <c r="I6" s="28" t="n">
        <v>8</v>
      </c>
      <c r="J6" s="28" t="n">
        <v>9</v>
      </c>
      <c r="K6" s="28" t="n">
        <v>10</v>
      </c>
    </row>
    <row r="7" customFormat="false" ht="30" hidden="false" customHeight="true" outlineLevel="0" collapsed="false">
      <c r="B7" s="28" t="n">
        <v>11</v>
      </c>
      <c r="C7" s="28" t="n">
        <v>12</v>
      </c>
      <c r="D7" s="28" t="n">
        <v>13</v>
      </c>
      <c r="E7" s="28" t="n">
        <v>14</v>
      </c>
      <c r="F7" s="28" t="n">
        <v>15</v>
      </c>
      <c r="G7" s="28" t="n">
        <v>16</v>
      </c>
      <c r="H7" s="28" t="n">
        <v>17</v>
      </c>
      <c r="I7" s="28" t="n">
        <v>18</v>
      </c>
      <c r="J7" s="28" t="n">
        <v>19</v>
      </c>
      <c r="K7" s="28" t="n">
        <v>20</v>
      </c>
    </row>
    <row r="8" customFormat="false" ht="30" hidden="false" customHeight="true" outlineLevel="0" collapsed="false">
      <c r="B8" s="28" t="n">
        <v>21</v>
      </c>
      <c r="C8" s="28" t="n">
        <v>22</v>
      </c>
      <c r="D8" s="28" t="n">
        <v>23</v>
      </c>
      <c r="E8" s="28" t="n">
        <v>24</v>
      </c>
      <c r="F8" s="28" t="n">
        <v>25</v>
      </c>
      <c r="G8" s="28" t="n">
        <v>26</v>
      </c>
      <c r="H8" s="28" t="n">
        <v>27</v>
      </c>
      <c r="I8" s="28" t="n">
        <v>28</v>
      </c>
      <c r="J8" s="28" t="n">
        <v>29</v>
      </c>
      <c r="K8" s="28" t="n">
        <v>30</v>
      </c>
    </row>
    <row r="9" customFormat="false" ht="30" hidden="false" customHeight="true" outlineLevel="0" collapsed="false">
      <c r="B9" s="28" t="n">
        <v>31</v>
      </c>
      <c r="C9" s="28" t="n">
        <v>32</v>
      </c>
      <c r="D9" s="28" t="n">
        <v>33</v>
      </c>
      <c r="E9" s="28" t="n">
        <v>34</v>
      </c>
      <c r="F9" s="28" t="n">
        <v>35</v>
      </c>
      <c r="G9" s="28" t="n">
        <v>36</v>
      </c>
      <c r="H9" s="28" t="n">
        <v>37</v>
      </c>
      <c r="I9" s="28" t="n">
        <v>38</v>
      </c>
      <c r="J9" s="28" t="n">
        <v>39</v>
      </c>
      <c r="K9" s="28" t="n">
        <v>40</v>
      </c>
    </row>
    <row r="10" customFormat="false" ht="30" hidden="false" customHeight="true" outlineLevel="0" collapsed="false">
      <c r="B10" s="28" t="n">
        <v>41</v>
      </c>
      <c r="C10" s="28" t="n">
        <v>42</v>
      </c>
      <c r="D10" s="28" t="n">
        <v>43</v>
      </c>
      <c r="E10" s="28" t="n">
        <v>44</v>
      </c>
      <c r="F10" s="28" t="n">
        <v>45</v>
      </c>
      <c r="G10" s="28" t="n">
        <v>46</v>
      </c>
      <c r="H10" s="28" t="n">
        <v>47</v>
      </c>
      <c r="I10" s="28" t="n">
        <v>48</v>
      </c>
      <c r="J10" s="28" t="n">
        <v>49</v>
      </c>
      <c r="K10" s="28" t="n">
        <v>50</v>
      </c>
    </row>
    <row r="11" customFormat="false" ht="30" hidden="false" customHeight="true" outlineLevel="0" collapsed="false">
      <c r="B11" s="28" t="n">
        <v>51</v>
      </c>
      <c r="C11" s="28" t="n">
        <v>52</v>
      </c>
      <c r="D11" s="28" t="n">
        <v>53</v>
      </c>
      <c r="E11" s="28" t="n">
        <v>54</v>
      </c>
      <c r="F11" s="28" t="n">
        <v>55</v>
      </c>
      <c r="G11" s="28" t="n">
        <v>56</v>
      </c>
      <c r="H11" s="28" t="n">
        <v>57</v>
      </c>
      <c r="I11" s="28" t="n">
        <v>58</v>
      </c>
      <c r="J11" s="28" t="n">
        <v>59</v>
      </c>
      <c r="K11" s="28" t="n">
        <v>60</v>
      </c>
    </row>
    <row r="12" customFormat="false" ht="30" hidden="false" customHeight="true" outlineLevel="0" collapsed="false">
      <c r="B12" s="28" t="n">
        <v>61</v>
      </c>
      <c r="C12" s="28" t="n">
        <v>62</v>
      </c>
      <c r="D12" s="28" t="n">
        <v>63</v>
      </c>
      <c r="E12" s="28" t="n">
        <v>64</v>
      </c>
      <c r="F12" s="28" t="n">
        <v>65</v>
      </c>
      <c r="G12" s="28" t="n">
        <v>66</v>
      </c>
      <c r="H12" s="28" t="n">
        <v>67</v>
      </c>
      <c r="I12" s="28" t="n">
        <v>68</v>
      </c>
      <c r="J12" s="28" t="n">
        <v>69</v>
      </c>
      <c r="K12" s="28" t="n">
        <v>70</v>
      </c>
    </row>
    <row r="13" customFormat="false" ht="30" hidden="false" customHeight="true" outlineLevel="0" collapsed="false">
      <c r="B13" s="28" t="n">
        <v>71</v>
      </c>
      <c r="C13" s="28" t="n">
        <v>72</v>
      </c>
      <c r="D13" s="28" t="n">
        <v>73</v>
      </c>
      <c r="E13" s="28" t="n">
        <v>74</v>
      </c>
      <c r="F13" s="28" t="n">
        <v>75</v>
      </c>
      <c r="G13" s="28" t="n">
        <v>76</v>
      </c>
      <c r="H13" s="28" t="n">
        <v>77</v>
      </c>
      <c r="I13" s="28" t="n">
        <v>78</v>
      </c>
      <c r="J13" s="28" t="n">
        <v>79</v>
      </c>
      <c r="K13" s="28" t="n">
        <v>80</v>
      </c>
    </row>
    <row r="14" customFormat="false" ht="30" hidden="false" customHeight="true" outlineLevel="0" collapsed="false">
      <c r="B14" s="28" t="n">
        <v>81</v>
      </c>
      <c r="C14" s="28" t="n">
        <v>82</v>
      </c>
      <c r="D14" s="28" t="n">
        <v>83</v>
      </c>
      <c r="E14" s="28" t="n">
        <v>84</v>
      </c>
      <c r="F14" s="28" t="n">
        <v>85</v>
      </c>
      <c r="G14" s="28" t="n">
        <v>86</v>
      </c>
      <c r="H14" s="28" t="n">
        <v>87</v>
      </c>
      <c r="I14" s="28" t="n">
        <v>88</v>
      </c>
      <c r="J14" s="28" t="n">
        <v>89</v>
      </c>
      <c r="K14" s="28" t="n">
        <v>90</v>
      </c>
    </row>
    <row r="15" customFormat="false" ht="30" hidden="false" customHeight="true" outlineLevel="0" collapsed="false">
      <c r="B15" s="28" t="n">
        <v>91</v>
      </c>
      <c r="C15" s="28" t="n">
        <v>92</v>
      </c>
      <c r="D15" s="28" t="n">
        <v>93</v>
      </c>
      <c r="E15" s="28" t="n">
        <v>94</v>
      </c>
      <c r="F15" s="28" t="n">
        <v>95</v>
      </c>
      <c r="G15" s="28" t="n">
        <v>96</v>
      </c>
      <c r="H15" s="28" t="n">
        <v>97</v>
      </c>
      <c r="I15" s="28" t="n">
        <v>98</v>
      </c>
      <c r="J15" s="28" t="n">
        <v>99</v>
      </c>
      <c r="K15" s="28" t="n">
        <v>100</v>
      </c>
    </row>
    <row r="17" customFormat="false" ht="15" hidden="false" customHeight="true" outlineLevel="0" collapsed="false">
      <c r="B17" s="17" t="s">
        <v>32</v>
      </c>
      <c r="C17" s="22" t="s">
        <v>40</v>
      </c>
      <c r="D17" s="22"/>
      <c r="E17" s="19" t="s">
        <v>32</v>
      </c>
      <c r="F17" s="22" t="s">
        <v>41</v>
      </c>
      <c r="G17" s="22"/>
      <c r="H17" s="21" t="s">
        <v>32</v>
      </c>
      <c r="I17" s="22" t="s">
        <v>42</v>
      </c>
      <c r="J17" s="22"/>
    </row>
    <row r="19" customFormat="false" ht="26.85" hidden="false" customHeight="false" outlineLevel="0" collapsed="false">
      <c r="B19" s="29" t="str">
        <f aca="false">CONCATENATE("Vendidos: ",Panel!D16,"/100    ·    Pagados: ",Panel!D17,"    ·    Reservados: ",Panel!D18,"    ·    Disponibles: ",Panel!D19)</f>
        <v>Vendidos: 63/100    ·    Pagados: 48    ·    Reservados: 15    ·    Disponibles: 37</v>
      </c>
      <c r="C19" s="29"/>
      <c r="D19" s="29"/>
      <c r="E19" s="29"/>
      <c r="F19" s="29"/>
      <c r="G19" s="29"/>
      <c r="H19" s="29"/>
      <c r="I19" s="29"/>
      <c r="J19" s="29"/>
      <c r="K19" s="29"/>
    </row>
    <row r="20" customFormat="false" ht="15" hidden="false" customHeight="true" outlineLevel="0" collapsed="false"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7">
    <mergeCell ref="B2:K3"/>
    <mergeCell ref="B4:K4"/>
    <mergeCell ref="C17:D17"/>
    <mergeCell ref="F17:G17"/>
    <mergeCell ref="I17:J17"/>
    <mergeCell ref="B19:K19"/>
    <mergeCell ref="B20:K20"/>
  </mergeCells>
  <conditionalFormatting sqref="B6:K15">
    <cfRule type="expression" priority="2" aboveAverage="0" equalAverage="0" bottom="0" percent="0" rank="0" text="" dxfId="0">
      <formula>INDEX(Registro!$D$5:$D$104,MATCH(B6,Registro!$A$5:$A$104,0))="Pagado"</formula>
    </cfRule>
    <cfRule type="expression" priority="3" aboveAverage="0" equalAverage="0" bottom="0" percent="0" rank="0" text="" dxfId="1">
      <formula>INDEX(Registro!$D$5:$D$104,MATCH(B6,Registro!$A$5:$A$104,0))="Reservado"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12"/>
  </cols>
  <sheetData>
    <row r="1" customFormat="false" ht="19.7" hidden="false" customHeight="true" outlineLevel="0" collapsed="false">
      <c r="A1" s="30" t="s">
        <v>44</v>
      </c>
      <c r="B1" s="30"/>
      <c r="C1" s="30"/>
      <c r="D1" s="30"/>
      <c r="E1" s="30"/>
      <c r="F1" s="30"/>
    </row>
    <row r="2" customFormat="false" ht="15" hidden="false" customHeight="true" outlineLevel="0" collapsed="false">
      <c r="A2" s="31" t="s">
        <v>45</v>
      </c>
      <c r="B2" s="31"/>
      <c r="C2" s="31"/>
      <c r="D2" s="31"/>
      <c r="E2" s="31"/>
      <c r="F2" s="31"/>
    </row>
    <row r="4" customFormat="false" ht="19.4" hidden="false" customHeight="false" outlineLevel="0" collapsed="false">
      <c r="A4" s="32" t="s">
        <v>46</v>
      </c>
      <c r="B4" s="32" t="s">
        <v>47</v>
      </c>
      <c r="C4" s="32" t="s">
        <v>48</v>
      </c>
      <c r="D4" s="32" t="s">
        <v>30</v>
      </c>
      <c r="E4" s="32" t="s">
        <v>49</v>
      </c>
      <c r="F4" s="32" t="s">
        <v>50</v>
      </c>
      <c r="G4" s="33" t="s">
        <v>51</v>
      </c>
    </row>
    <row r="5" customFormat="false" ht="15" hidden="false" customHeight="false" outlineLevel="0" collapsed="false">
      <c r="A5" s="34" t="n">
        <v>1</v>
      </c>
      <c r="B5" s="35" t="s">
        <v>52</v>
      </c>
      <c r="C5" s="36" t="s">
        <v>53</v>
      </c>
      <c r="D5" s="36" t="s">
        <v>40</v>
      </c>
      <c r="E5" s="37" t="n">
        <f aca="false">IF(OR(D5="Pagado",D5="Reservado"),Panel!$C$11,0)</f>
        <v>5</v>
      </c>
      <c r="F5" s="35"/>
      <c r="G5" s="38" t="n">
        <f aca="true">IF(D5="Disponible","",RAND())</f>
        <v>0.495059508554497</v>
      </c>
    </row>
    <row r="6" customFormat="false" ht="15" hidden="false" customHeight="false" outlineLevel="0" collapsed="false">
      <c r="A6" s="34" t="n">
        <v>2</v>
      </c>
      <c r="B6" s="35" t="s">
        <v>54</v>
      </c>
      <c r="C6" s="36" t="s">
        <v>55</v>
      </c>
      <c r="D6" s="36" t="s">
        <v>40</v>
      </c>
      <c r="E6" s="37" t="n">
        <f aca="false">IF(OR(D6="Pagado",D6="Reservado"),Panel!$C$11,0)</f>
        <v>5</v>
      </c>
      <c r="F6" s="35"/>
      <c r="G6" s="38" t="n">
        <f aca="true">IF(D6="Disponible","",RAND())</f>
        <v>0.513387798002465</v>
      </c>
    </row>
    <row r="7" customFormat="false" ht="15" hidden="false" customHeight="false" outlineLevel="0" collapsed="false">
      <c r="A7" s="34" t="n">
        <v>3</v>
      </c>
      <c r="B7" s="35" t="s">
        <v>56</v>
      </c>
      <c r="C7" s="36" t="s">
        <v>57</v>
      </c>
      <c r="D7" s="36" t="s">
        <v>40</v>
      </c>
      <c r="E7" s="37" t="n">
        <f aca="false">IF(OR(D7="Pagado",D7="Reservado"),Panel!$C$11,0)</f>
        <v>5</v>
      </c>
      <c r="F7" s="35"/>
      <c r="G7" s="38" t="n">
        <f aca="true">IF(D7="Disponible","",RAND())</f>
        <v>0.0321631536932723</v>
      </c>
    </row>
    <row r="8" customFormat="false" ht="15" hidden="false" customHeight="false" outlineLevel="0" collapsed="false">
      <c r="A8" s="34" t="n">
        <v>4</v>
      </c>
      <c r="B8" s="35" t="s">
        <v>58</v>
      </c>
      <c r="C8" s="36" t="s">
        <v>59</v>
      </c>
      <c r="D8" s="36" t="s">
        <v>40</v>
      </c>
      <c r="E8" s="37" t="n">
        <f aca="false">IF(OR(D8="Pagado",D8="Reservado"),Panel!$C$11,0)</f>
        <v>5</v>
      </c>
      <c r="F8" s="35"/>
      <c r="G8" s="38" t="n">
        <f aca="true">IF(D8="Disponible","",RAND())</f>
        <v>0.63952226151217</v>
      </c>
    </row>
    <row r="9" customFormat="false" ht="15" hidden="false" customHeight="false" outlineLevel="0" collapsed="false">
      <c r="A9" s="34" t="n">
        <v>5</v>
      </c>
      <c r="B9" s="35"/>
      <c r="C9" s="36"/>
      <c r="D9" s="36" t="s">
        <v>42</v>
      </c>
      <c r="E9" s="37" t="n">
        <f aca="false">IF(OR(D9="Pagado",D9="Reservado"),Panel!$C$11,0)</f>
        <v>0</v>
      </c>
      <c r="F9" s="35"/>
      <c r="G9" s="38" t="str">
        <f aca="true">IF(D9="Disponible","",RAND())</f>
        <v/>
      </c>
    </row>
    <row r="10" customFormat="false" ht="15" hidden="false" customHeight="false" outlineLevel="0" collapsed="false">
      <c r="A10" s="34" t="n">
        <v>6</v>
      </c>
      <c r="B10" s="35"/>
      <c r="C10" s="36"/>
      <c r="D10" s="36" t="s">
        <v>42</v>
      </c>
      <c r="E10" s="37" t="n">
        <f aca="false">IF(OR(D10="Pagado",D10="Reservado"),Panel!$C$11,0)</f>
        <v>0</v>
      </c>
      <c r="F10" s="35"/>
      <c r="G10" s="38" t="str">
        <f aca="true">IF(D10="Disponible","",RAND())</f>
        <v/>
      </c>
    </row>
    <row r="11" customFormat="false" ht="15" hidden="false" customHeight="false" outlineLevel="0" collapsed="false">
      <c r="A11" s="34" t="n">
        <v>7</v>
      </c>
      <c r="B11" s="35"/>
      <c r="C11" s="36"/>
      <c r="D11" s="36" t="s">
        <v>42</v>
      </c>
      <c r="E11" s="37" t="n">
        <f aca="false">IF(OR(D11="Pagado",D11="Reservado"),Panel!$C$11,0)</f>
        <v>0</v>
      </c>
      <c r="F11" s="35"/>
      <c r="G11" s="38" t="str">
        <f aca="true">IF(D11="Disponible","",RAND())</f>
        <v/>
      </c>
    </row>
    <row r="12" customFormat="false" ht="15" hidden="false" customHeight="false" outlineLevel="0" collapsed="false">
      <c r="A12" s="34" t="n">
        <v>8</v>
      </c>
      <c r="B12" s="35"/>
      <c r="C12" s="36"/>
      <c r="D12" s="36" t="s">
        <v>42</v>
      </c>
      <c r="E12" s="37" t="n">
        <f aca="false">IF(OR(D12="Pagado",D12="Reservado"),Panel!$C$11,0)</f>
        <v>0</v>
      </c>
      <c r="F12" s="35"/>
      <c r="G12" s="38" t="str">
        <f aca="true">IF(D12="Disponible","",RAND())</f>
        <v/>
      </c>
    </row>
    <row r="13" customFormat="false" ht="15" hidden="false" customHeight="false" outlineLevel="0" collapsed="false">
      <c r="A13" s="34" t="n">
        <v>9</v>
      </c>
      <c r="B13" s="35"/>
      <c r="C13" s="36"/>
      <c r="D13" s="36" t="s">
        <v>42</v>
      </c>
      <c r="E13" s="37" t="n">
        <f aca="false">IF(OR(D13="Pagado",D13="Reservado"),Panel!$C$11,0)</f>
        <v>0</v>
      </c>
      <c r="F13" s="35"/>
      <c r="G13" s="38" t="str">
        <f aca="true">IF(D13="Disponible","",RAND())</f>
        <v/>
      </c>
    </row>
    <row r="14" customFormat="false" ht="15" hidden="false" customHeight="false" outlineLevel="0" collapsed="false">
      <c r="A14" s="34" t="n">
        <v>10</v>
      </c>
      <c r="B14" s="35"/>
      <c r="C14" s="36"/>
      <c r="D14" s="36" t="s">
        <v>42</v>
      </c>
      <c r="E14" s="37" t="n">
        <f aca="false">IF(OR(D14="Pagado",D14="Reservado"),Panel!$C$11,0)</f>
        <v>0</v>
      </c>
      <c r="F14" s="35"/>
      <c r="G14" s="38" t="str">
        <f aca="true">IF(D14="Disponible","",RAND())</f>
        <v/>
      </c>
    </row>
    <row r="15" customFormat="false" ht="15" hidden="false" customHeight="false" outlineLevel="0" collapsed="false">
      <c r="A15" s="34" t="n">
        <v>11</v>
      </c>
      <c r="B15" s="35" t="s">
        <v>60</v>
      </c>
      <c r="C15" s="36" t="s">
        <v>61</v>
      </c>
      <c r="D15" s="36" t="s">
        <v>40</v>
      </c>
      <c r="E15" s="37" t="n">
        <f aca="false">IF(OR(D15="Pagado",D15="Reservado"),Panel!$C$11,0)</f>
        <v>5</v>
      </c>
      <c r="F15" s="35"/>
      <c r="G15" s="38" t="n">
        <f aca="true">IF(D15="Disponible","",RAND())</f>
        <v>0.527958079526815</v>
      </c>
    </row>
    <row r="16" customFormat="false" ht="15" hidden="false" customHeight="false" outlineLevel="0" collapsed="false">
      <c r="A16" s="34" t="n">
        <v>12</v>
      </c>
      <c r="B16" s="35"/>
      <c r="C16" s="36"/>
      <c r="D16" s="36" t="s">
        <v>42</v>
      </c>
      <c r="E16" s="37" t="n">
        <f aca="false">IF(OR(D16="Pagado",D16="Reservado"),Panel!$C$11,0)</f>
        <v>0</v>
      </c>
      <c r="F16" s="35"/>
      <c r="G16" s="38" t="str">
        <f aca="true">IF(D16="Disponible","",RAND())</f>
        <v/>
      </c>
    </row>
    <row r="17" customFormat="false" ht="15" hidden="false" customHeight="false" outlineLevel="0" collapsed="false">
      <c r="A17" s="34" t="n">
        <v>13</v>
      </c>
      <c r="B17" s="35"/>
      <c r="C17" s="36"/>
      <c r="D17" s="36" t="s">
        <v>42</v>
      </c>
      <c r="E17" s="37" t="n">
        <f aca="false">IF(OR(D17="Pagado",D17="Reservado"),Panel!$C$11,0)</f>
        <v>0</v>
      </c>
      <c r="F17" s="35"/>
      <c r="G17" s="38" t="str">
        <f aca="true">IF(D17="Disponible","",RAND())</f>
        <v/>
      </c>
    </row>
    <row r="18" customFormat="false" ht="15" hidden="false" customHeight="false" outlineLevel="0" collapsed="false">
      <c r="A18" s="34" t="n">
        <v>14</v>
      </c>
      <c r="B18" s="35" t="s">
        <v>62</v>
      </c>
      <c r="C18" s="36" t="s">
        <v>63</v>
      </c>
      <c r="D18" s="36" t="s">
        <v>40</v>
      </c>
      <c r="E18" s="37" t="n">
        <f aca="false">IF(OR(D18="Pagado",D18="Reservado"),Panel!$C$11,0)</f>
        <v>5</v>
      </c>
      <c r="F18" s="35"/>
      <c r="G18" s="38" t="n">
        <f aca="true">IF(D18="Disponible","",RAND())</f>
        <v>0.52274675734617</v>
      </c>
    </row>
    <row r="19" customFormat="false" ht="15" hidden="false" customHeight="false" outlineLevel="0" collapsed="false">
      <c r="A19" s="34" t="n">
        <v>15</v>
      </c>
      <c r="B19" s="35" t="s">
        <v>64</v>
      </c>
      <c r="C19" s="36" t="s">
        <v>65</v>
      </c>
      <c r="D19" s="36" t="s">
        <v>40</v>
      </c>
      <c r="E19" s="37" t="n">
        <f aca="false">IF(OR(D19="Pagado",D19="Reservado"),Panel!$C$11,0)</f>
        <v>5</v>
      </c>
      <c r="F19" s="35"/>
      <c r="G19" s="38" t="n">
        <f aca="true">IF(D19="Disponible","",RAND())</f>
        <v>0.909935836267667</v>
      </c>
    </row>
    <row r="20" customFormat="false" ht="15" hidden="false" customHeight="false" outlineLevel="0" collapsed="false">
      <c r="A20" s="34" t="n">
        <v>16</v>
      </c>
      <c r="B20" s="35"/>
      <c r="C20" s="36"/>
      <c r="D20" s="36" t="s">
        <v>42</v>
      </c>
      <c r="E20" s="37" t="n">
        <f aca="false">IF(OR(D20="Pagado",D20="Reservado"),Panel!$C$11,0)</f>
        <v>0</v>
      </c>
      <c r="F20" s="35"/>
      <c r="G20" s="38" t="str">
        <f aca="true">IF(D20="Disponible","",RAND())</f>
        <v/>
      </c>
    </row>
    <row r="21" customFormat="false" ht="15" hidden="false" customHeight="false" outlineLevel="0" collapsed="false">
      <c r="A21" s="34" t="n">
        <v>17</v>
      </c>
      <c r="B21" s="35" t="s">
        <v>66</v>
      </c>
      <c r="C21" s="36" t="s">
        <v>67</v>
      </c>
      <c r="D21" s="36" t="s">
        <v>40</v>
      </c>
      <c r="E21" s="37" t="n">
        <f aca="false">IF(OR(D21="Pagado",D21="Reservado"),Panel!$C$11,0)</f>
        <v>5</v>
      </c>
      <c r="F21" s="35"/>
      <c r="G21" s="38" t="n">
        <f aca="true">IF(D21="Disponible","",RAND())</f>
        <v>0.863390177973392</v>
      </c>
    </row>
    <row r="22" customFormat="false" ht="15" hidden="false" customHeight="false" outlineLevel="0" collapsed="false">
      <c r="A22" s="34" t="n">
        <v>18</v>
      </c>
      <c r="B22" s="35"/>
      <c r="C22" s="36"/>
      <c r="D22" s="36" t="s">
        <v>42</v>
      </c>
      <c r="E22" s="37" t="n">
        <f aca="false">IF(OR(D22="Pagado",D22="Reservado"),Panel!$C$11,0)</f>
        <v>0</v>
      </c>
      <c r="F22" s="35"/>
      <c r="G22" s="38" t="str">
        <f aca="true">IF(D22="Disponible","",RAND())</f>
        <v/>
      </c>
    </row>
    <row r="23" customFormat="false" ht="15" hidden="false" customHeight="false" outlineLevel="0" collapsed="false">
      <c r="A23" s="34" t="n">
        <v>19</v>
      </c>
      <c r="B23" s="35"/>
      <c r="C23" s="36"/>
      <c r="D23" s="36" t="s">
        <v>42</v>
      </c>
      <c r="E23" s="37" t="n">
        <f aca="false">IF(OR(D23="Pagado",D23="Reservado"),Panel!$C$11,0)</f>
        <v>0</v>
      </c>
      <c r="F23" s="35"/>
      <c r="G23" s="38" t="str">
        <f aca="true">IF(D23="Disponible","",RAND())</f>
        <v/>
      </c>
    </row>
    <row r="24" customFormat="false" ht="15" hidden="false" customHeight="false" outlineLevel="0" collapsed="false">
      <c r="A24" s="34" t="n">
        <v>20</v>
      </c>
      <c r="B24" s="35"/>
      <c r="C24" s="36"/>
      <c r="D24" s="36" t="s">
        <v>42</v>
      </c>
      <c r="E24" s="37" t="n">
        <f aca="false">IF(OR(D24="Pagado",D24="Reservado"),Panel!$C$11,0)</f>
        <v>0</v>
      </c>
      <c r="F24" s="35"/>
      <c r="G24" s="38" t="str">
        <f aca="true">IF(D24="Disponible","",RAND())</f>
        <v/>
      </c>
    </row>
    <row r="25" customFormat="false" ht="15" hidden="false" customHeight="false" outlineLevel="0" collapsed="false">
      <c r="A25" s="34" t="n">
        <v>21</v>
      </c>
      <c r="B25" s="35" t="s">
        <v>68</v>
      </c>
      <c r="C25" s="36" t="s">
        <v>69</v>
      </c>
      <c r="D25" s="36" t="s">
        <v>40</v>
      </c>
      <c r="E25" s="37" t="n">
        <f aca="false">IF(OR(D25="Pagado",D25="Reservado"),Panel!$C$11,0)</f>
        <v>5</v>
      </c>
      <c r="F25" s="35"/>
      <c r="G25" s="38" t="n">
        <f aca="true">IF(D25="Disponible","",RAND())</f>
        <v>0.895478967890455</v>
      </c>
    </row>
    <row r="26" customFormat="false" ht="15" hidden="false" customHeight="false" outlineLevel="0" collapsed="false">
      <c r="A26" s="34" t="n">
        <v>22</v>
      </c>
      <c r="B26" s="35" t="s">
        <v>70</v>
      </c>
      <c r="C26" s="36" t="s">
        <v>71</v>
      </c>
      <c r="D26" s="36" t="s">
        <v>40</v>
      </c>
      <c r="E26" s="37" t="n">
        <f aca="false">IF(OR(D26="Pagado",D26="Reservado"),Panel!$C$11,0)</f>
        <v>5</v>
      </c>
      <c r="F26" s="35"/>
      <c r="G26" s="38" t="n">
        <f aca="true">IF(D26="Disponible","",RAND())</f>
        <v>0.321593081354917</v>
      </c>
    </row>
    <row r="27" customFormat="false" ht="15" hidden="false" customHeight="false" outlineLevel="0" collapsed="false">
      <c r="A27" s="34" t="n">
        <v>23</v>
      </c>
      <c r="B27" s="35" t="s">
        <v>72</v>
      </c>
      <c r="C27" s="36" t="s">
        <v>73</v>
      </c>
      <c r="D27" s="36" t="s">
        <v>40</v>
      </c>
      <c r="E27" s="37" t="n">
        <f aca="false">IF(OR(D27="Pagado",D27="Reservado"),Panel!$C$11,0)</f>
        <v>5</v>
      </c>
      <c r="F27" s="35"/>
      <c r="G27" s="38" t="n">
        <f aca="true">IF(D27="Disponible","",RAND())</f>
        <v>0.00247303177549995</v>
      </c>
    </row>
    <row r="28" customFormat="false" ht="15" hidden="false" customHeight="false" outlineLevel="0" collapsed="false">
      <c r="A28" s="34" t="n">
        <v>24</v>
      </c>
      <c r="B28" s="35" t="s">
        <v>74</v>
      </c>
      <c r="C28" s="36" t="s">
        <v>75</v>
      </c>
      <c r="D28" s="36" t="s">
        <v>41</v>
      </c>
      <c r="E28" s="37" t="n">
        <f aca="false">IF(OR(D28="Pagado",D28="Reservado"),Panel!$C$11,0)</f>
        <v>5</v>
      </c>
      <c r="F28" s="35"/>
      <c r="G28" s="38" t="n">
        <f aca="true">IF(D28="Disponible","",RAND())</f>
        <v>0.111370018557719</v>
      </c>
    </row>
    <row r="29" customFormat="false" ht="15" hidden="false" customHeight="false" outlineLevel="0" collapsed="false">
      <c r="A29" s="34" t="n">
        <v>25</v>
      </c>
      <c r="B29" s="35" t="s">
        <v>76</v>
      </c>
      <c r="C29" s="36" t="s">
        <v>77</v>
      </c>
      <c r="D29" s="36" t="s">
        <v>40</v>
      </c>
      <c r="E29" s="37" t="n">
        <f aca="false">IF(OR(D29="Pagado",D29="Reservado"),Panel!$C$11,0)</f>
        <v>5</v>
      </c>
      <c r="F29" s="35"/>
      <c r="G29" s="38" t="n">
        <f aca="true">IF(D29="Disponible","",RAND())</f>
        <v>0.51735593639911</v>
      </c>
    </row>
    <row r="30" customFormat="false" ht="15" hidden="false" customHeight="false" outlineLevel="0" collapsed="false">
      <c r="A30" s="34" t="n">
        <v>26</v>
      </c>
      <c r="B30" s="35" t="s">
        <v>78</v>
      </c>
      <c r="C30" s="36" t="s">
        <v>79</v>
      </c>
      <c r="D30" s="36" t="s">
        <v>40</v>
      </c>
      <c r="E30" s="37" t="n">
        <f aca="false">IF(OR(D30="Pagado",D30="Reservado"),Panel!$C$11,0)</f>
        <v>5</v>
      </c>
      <c r="F30" s="35"/>
      <c r="G30" s="38" t="n">
        <f aca="true">IF(D30="Disponible","",RAND())</f>
        <v>0.352343821736142</v>
      </c>
    </row>
    <row r="31" customFormat="false" ht="15" hidden="false" customHeight="false" outlineLevel="0" collapsed="false">
      <c r="A31" s="34" t="n">
        <v>27</v>
      </c>
      <c r="B31" s="35" t="s">
        <v>80</v>
      </c>
      <c r="C31" s="36" t="s">
        <v>81</v>
      </c>
      <c r="D31" s="36" t="s">
        <v>40</v>
      </c>
      <c r="E31" s="37" t="n">
        <f aca="false">IF(OR(D31="Pagado",D31="Reservado"),Panel!$C$11,0)</f>
        <v>5</v>
      </c>
      <c r="F31" s="35"/>
      <c r="G31" s="38" t="n">
        <f aca="true">IF(D31="Disponible","",RAND())</f>
        <v>0.6188391237633</v>
      </c>
    </row>
    <row r="32" customFormat="false" ht="15" hidden="false" customHeight="false" outlineLevel="0" collapsed="false">
      <c r="A32" s="34" t="n">
        <v>28</v>
      </c>
      <c r="B32" s="35"/>
      <c r="C32" s="36"/>
      <c r="D32" s="36" t="s">
        <v>42</v>
      </c>
      <c r="E32" s="37" t="n">
        <f aca="false">IF(OR(D32="Pagado",D32="Reservado"),Panel!$C$11,0)</f>
        <v>0</v>
      </c>
      <c r="F32" s="35"/>
      <c r="G32" s="38" t="str">
        <f aca="true">IF(D32="Disponible","",RAND())</f>
        <v/>
      </c>
    </row>
    <row r="33" customFormat="false" ht="15" hidden="false" customHeight="false" outlineLevel="0" collapsed="false">
      <c r="A33" s="34" t="n">
        <v>29</v>
      </c>
      <c r="B33" s="35"/>
      <c r="C33" s="36"/>
      <c r="D33" s="36" t="s">
        <v>42</v>
      </c>
      <c r="E33" s="37" t="n">
        <f aca="false">IF(OR(D33="Pagado",D33="Reservado"),Panel!$C$11,0)</f>
        <v>0</v>
      </c>
      <c r="F33" s="35"/>
      <c r="G33" s="38" t="str">
        <f aca="true">IF(D33="Disponible","",RAND())</f>
        <v/>
      </c>
    </row>
    <row r="34" customFormat="false" ht="15" hidden="false" customHeight="false" outlineLevel="0" collapsed="false">
      <c r="A34" s="34" t="n">
        <v>30</v>
      </c>
      <c r="B34" s="35" t="s">
        <v>82</v>
      </c>
      <c r="C34" s="36" t="s">
        <v>83</v>
      </c>
      <c r="D34" s="36" t="s">
        <v>40</v>
      </c>
      <c r="E34" s="37" t="n">
        <f aca="false">IF(OR(D34="Pagado",D34="Reservado"),Panel!$C$11,0)</f>
        <v>5</v>
      </c>
      <c r="F34" s="35"/>
      <c r="G34" s="38" t="n">
        <f aca="true">IF(D34="Disponible","",RAND())</f>
        <v>0.113879502294715</v>
      </c>
    </row>
    <row r="35" customFormat="false" ht="15" hidden="false" customHeight="false" outlineLevel="0" collapsed="false">
      <c r="A35" s="34" t="n">
        <v>31</v>
      </c>
      <c r="B35" s="35"/>
      <c r="C35" s="36"/>
      <c r="D35" s="36" t="s">
        <v>42</v>
      </c>
      <c r="E35" s="37" t="n">
        <f aca="false">IF(OR(D35="Pagado",D35="Reservado"),Panel!$C$11,0)</f>
        <v>0</v>
      </c>
      <c r="F35" s="35"/>
      <c r="G35" s="38" t="str">
        <f aca="true">IF(D35="Disponible","",RAND())</f>
        <v/>
      </c>
    </row>
    <row r="36" customFormat="false" ht="15" hidden="false" customHeight="false" outlineLevel="0" collapsed="false">
      <c r="A36" s="34" t="n">
        <v>32</v>
      </c>
      <c r="B36" s="35" t="s">
        <v>84</v>
      </c>
      <c r="C36" s="36" t="s">
        <v>85</v>
      </c>
      <c r="D36" s="36" t="s">
        <v>40</v>
      </c>
      <c r="E36" s="37" t="n">
        <f aca="false">IF(OR(D36="Pagado",D36="Reservado"),Panel!$C$11,0)</f>
        <v>5</v>
      </c>
      <c r="F36" s="35"/>
      <c r="G36" s="38" t="n">
        <f aca="true">IF(D36="Disponible","",RAND())</f>
        <v>0.745924422585565</v>
      </c>
    </row>
    <row r="37" customFormat="false" ht="15" hidden="false" customHeight="false" outlineLevel="0" collapsed="false">
      <c r="A37" s="34" t="n">
        <v>33</v>
      </c>
      <c r="B37" s="35" t="s">
        <v>86</v>
      </c>
      <c r="C37" s="36" t="s">
        <v>87</v>
      </c>
      <c r="D37" s="36" t="s">
        <v>40</v>
      </c>
      <c r="E37" s="37" t="n">
        <f aca="false">IF(OR(D37="Pagado",D37="Reservado"),Panel!$C$11,0)</f>
        <v>5</v>
      </c>
      <c r="F37" s="35"/>
      <c r="G37" s="38" t="n">
        <f aca="true">IF(D37="Disponible","",RAND())</f>
        <v>0.812754483223453</v>
      </c>
    </row>
    <row r="38" customFormat="false" ht="15" hidden="false" customHeight="false" outlineLevel="0" collapsed="false">
      <c r="A38" s="34" t="n">
        <v>34</v>
      </c>
      <c r="B38" s="35" t="s">
        <v>88</v>
      </c>
      <c r="C38" s="36" t="s">
        <v>89</v>
      </c>
      <c r="D38" s="36" t="s">
        <v>40</v>
      </c>
      <c r="E38" s="37" t="n">
        <f aca="false">IF(OR(D38="Pagado",D38="Reservado"),Panel!$C$11,0)</f>
        <v>5</v>
      </c>
      <c r="F38" s="35"/>
      <c r="G38" s="38" t="n">
        <f aca="true">IF(D38="Disponible","",RAND())</f>
        <v>0.211404473321086</v>
      </c>
    </row>
    <row r="39" customFormat="false" ht="15" hidden="false" customHeight="false" outlineLevel="0" collapsed="false">
      <c r="A39" s="34" t="n">
        <v>35</v>
      </c>
      <c r="B39" s="35" t="s">
        <v>90</v>
      </c>
      <c r="C39" s="36" t="s">
        <v>91</v>
      </c>
      <c r="D39" s="36" t="s">
        <v>40</v>
      </c>
      <c r="E39" s="37" t="n">
        <f aca="false">IF(OR(D39="Pagado",D39="Reservado"),Panel!$C$11,0)</f>
        <v>5</v>
      </c>
      <c r="F39" s="35"/>
      <c r="G39" s="38" t="n">
        <f aca="true">IF(D39="Disponible","",RAND())</f>
        <v>0.868950219520691</v>
      </c>
    </row>
    <row r="40" customFormat="false" ht="15" hidden="false" customHeight="false" outlineLevel="0" collapsed="false">
      <c r="A40" s="34" t="n">
        <v>36</v>
      </c>
      <c r="B40" s="35" t="s">
        <v>92</v>
      </c>
      <c r="C40" s="36" t="s">
        <v>93</v>
      </c>
      <c r="D40" s="36" t="s">
        <v>41</v>
      </c>
      <c r="E40" s="37" t="n">
        <f aca="false">IF(OR(D40="Pagado",D40="Reservado"),Panel!$C$11,0)</f>
        <v>5</v>
      </c>
      <c r="F40" s="35"/>
      <c r="G40" s="38" t="n">
        <f aca="true">IF(D40="Disponible","",RAND())</f>
        <v>0.633484082457182</v>
      </c>
    </row>
    <row r="41" customFormat="false" ht="15" hidden="false" customHeight="false" outlineLevel="0" collapsed="false">
      <c r="A41" s="34" t="n">
        <v>37</v>
      </c>
      <c r="B41" s="35" t="s">
        <v>94</v>
      </c>
      <c r="C41" s="36" t="s">
        <v>95</v>
      </c>
      <c r="D41" s="36" t="s">
        <v>41</v>
      </c>
      <c r="E41" s="37" t="n">
        <f aca="false">IF(OR(D41="Pagado",D41="Reservado"),Panel!$C$11,0)</f>
        <v>5</v>
      </c>
      <c r="F41" s="35"/>
      <c r="G41" s="38" t="n">
        <f aca="true">IF(D41="Disponible","",RAND())</f>
        <v>0.296305457437847</v>
      </c>
    </row>
    <row r="42" customFormat="false" ht="15" hidden="false" customHeight="false" outlineLevel="0" collapsed="false">
      <c r="A42" s="34" t="n">
        <v>38</v>
      </c>
      <c r="B42" s="35"/>
      <c r="C42" s="36"/>
      <c r="D42" s="36" t="s">
        <v>42</v>
      </c>
      <c r="E42" s="37" t="n">
        <f aca="false">IF(OR(D42="Pagado",D42="Reservado"),Panel!$C$11,0)</f>
        <v>0</v>
      </c>
      <c r="F42" s="35"/>
      <c r="G42" s="38" t="str">
        <f aca="true">IF(D42="Disponible","",RAND())</f>
        <v/>
      </c>
    </row>
    <row r="43" customFormat="false" ht="15" hidden="false" customHeight="false" outlineLevel="0" collapsed="false">
      <c r="A43" s="34" t="n">
        <v>39</v>
      </c>
      <c r="B43" s="35" t="s">
        <v>96</v>
      </c>
      <c r="C43" s="36" t="s">
        <v>97</v>
      </c>
      <c r="D43" s="36" t="s">
        <v>40</v>
      </c>
      <c r="E43" s="37" t="n">
        <f aca="false">IF(OR(D43="Pagado",D43="Reservado"),Panel!$C$11,0)</f>
        <v>5</v>
      </c>
      <c r="F43" s="35"/>
      <c r="G43" s="38" t="n">
        <f aca="true">IF(D43="Disponible","",RAND())</f>
        <v>0.431890744120818</v>
      </c>
    </row>
    <row r="44" customFormat="false" ht="15" hidden="false" customHeight="false" outlineLevel="0" collapsed="false">
      <c r="A44" s="34" t="n">
        <v>40</v>
      </c>
      <c r="B44" s="35"/>
      <c r="C44" s="36"/>
      <c r="D44" s="36" t="s">
        <v>42</v>
      </c>
      <c r="E44" s="37" t="n">
        <f aca="false">IF(OR(D44="Pagado",D44="Reservado"),Panel!$C$11,0)</f>
        <v>0</v>
      </c>
      <c r="F44" s="35"/>
      <c r="G44" s="38" t="str">
        <f aca="true">IF(D44="Disponible","",RAND())</f>
        <v/>
      </c>
    </row>
    <row r="45" customFormat="false" ht="15" hidden="false" customHeight="false" outlineLevel="0" collapsed="false">
      <c r="A45" s="34" t="n">
        <v>41</v>
      </c>
      <c r="B45" s="35" t="s">
        <v>98</v>
      </c>
      <c r="C45" s="36" t="s">
        <v>99</v>
      </c>
      <c r="D45" s="36" t="s">
        <v>41</v>
      </c>
      <c r="E45" s="37" t="n">
        <f aca="false">IF(OR(D45="Pagado",D45="Reservado"),Panel!$C$11,0)</f>
        <v>5</v>
      </c>
      <c r="F45" s="35"/>
      <c r="G45" s="38" t="n">
        <f aca="true">IF(D45="Disponible","",RAND())</f>
        <v>0.948253291869032</v>
      </c>
    </row>
    <row r="46" customFormat="false" ht="15" hidden="false" customHeight="false" outlineLevel="0" collapsed="false">
      <c r="A46" s="34" t="n">
        <v>42</v>
      </c>
      <c r="B46" s="35"/>
      <c r="C46" s="36"/>
      <c r="D46" s="36" t="s">
        <v>42</v>
      </c>
      <c r="E46" s="37" t="n">
        <f aca="false">IF(OR(D46="Pagado",D46="Reservado"),Panel!$C$11,0)</f>
        <v>0</v>
      </c>
      <c r="F46" s="35"/>
      <c r="G46" s="38" t="str">
        <f aca="true">IF(D46="Disponible","",RAND())</f>
        <v/>
      </c>
    </row>
    <row r="47" customFormat="false" ht="15" hidden="false" customHeight="false" outlineLevel="0" collapsed="false">
      <c r="A47" s="34" t="n">
        <v>43</v>
      </c>
      <c r="B47" s="35" t="s">
        <v>100</v>
      </c>
      <c r="C47" s="36" t="s">
        <v>101</v>
      </c>
      <c r="D47" s="36" t="s">
        <v>40</v>
      </c>
      <c r="E47" s="37" t="n">
        <f aca="false">IF(OR(D47="Pagado",D47="Reservado"),Panel!$C$11,0)</f>
        <v>5</v>
      </c>
      <c r="F47" s="35"/>
      <c r="G47" s="38" t="n">
        <f aca="true">IF(D47="Disponible","",RAND())</f>
        <v>0.931067030899085</v>
      </c>
    </row>
    <row r="48" customFormat="false" ht="15" hidden="false" customHeight="false" outlineLevel="0" collapsed="false">
      <c r="A48" s="34" t="n">
        <v>44</v>
      </c>
      <c r="B48" s="35" t="s">
        <v>102</v>
      </c>
      <c r="C48" s="36" t="s">
        <v>103</v>
      </c>
      <c r="D48" s="36" t="s">
        <v>41</v>
      </c>
      <c r="E48" s="37" t="n">
        <f aca="false">IF(OR(D48="Pagado",D48="Reservado"),Panel!$C$11,0)</f>
        <v>5</v>
      </c>
      <c r="F48" s="35"/>
      <c r="G48" s="38" t="n">
        <f aca="true">IF(D48="Disponible","",RAND())</f>
        <v>0.0852814135838472</v>
      </c>
    </row>
    <row r="49" customFormat="false" ht="15" hidden="false" customHeight="false" outlineLevel="0" collapsed="false">
      <c r="A49" s="34" t="n">
        <v>45</v>
      </c>
      <c r="B49" s="35" t="s">
        <v>104</v>
      </c>
      <c r="C49" s="36" t="s">
        <v>105</v>
      </c>
      <c r="D49" s="36" t="s">
        <v>40</v>
      </c>
      <c r="E49" s="37" t="n">
        <f aca="false">IF(OR(D49="Pagado",D49="Reservado"),Panel!$C$11,0)</f>
        <v>5</v>
      </c>
      <c r="F49" s="35"/>
      <c r="G49" s="38" t="n">
        <f aca="true">IF(D49="Disponible","",RAND())</f>
        <v>0.957798672581082</v>
      </c>
    </row>
    <row r="50" customFormat="false" ht="15" hidden="false" customHeight="false" outlineLevel="0" collapsed="false">
      <c r="A50" s="34" t="n">
        <v>46</v>
      </c>
      <c r="B50" s="35" t="s">
        <v>106</v>
      </c>
      <c r="C50" s="36" t="s">
        <v>107</v>
      </c>
      <c r="D50" s="36" t="s">
        <v>41</v>
      </c>
      <c r="E50" s="37" t="n">
        <f aca="false">IF(OR(D50="Pagado",D50="Reservado"),Panel!$C$11,0)</f>
        <v>5</v>
      </c>
      <c r="F50" s="35"/>
      <c r="G50" s="38" t="n">
        <f aca="true">IF(D50="Disponible","",RAND())</f>
        <v>0.155708198574291</v>
      </c>
    </row>
    <row r="51" customFormat="false" ht="15" hidden="false" customHeight="false" outlineLevel="0" collapsed="false">
      <c r="A51" s="34" t="n">
        <v>47</v>
      </c>
      <c r="B51" s="35"/>
      <c r="C51" s="36"/>
      <c r="D51" s="36" t="s">
        <v>42</v>
      </c>
      <c r="E51" s="37" t="n">
        <f aca="false">IF(OR(D51="Pagado",D51="Reservado"),Panel!$C$11,0)</f>
        <v>0</v>
      </c>
      <c r="F51" s="35"/>
      <c r="G51" s="38" t="str">
        <f aca="true">IF(D51="Disponible","",RAND())</f>
        <v/>
      </c>
    </row>
    <row r="52" customFormat="false" ht="15" hidden="false" customHeight="false" outlineLevel="0" collapsed="false">
      <c r="A52" s="34" t="n">
        <v>48</v>
      </c>
      <c r="B52" s="35" t="s">
        <v>108</v>
      </c>
      <c r="C52" s="36" t="s">
        <v>109</v>
      </c>
      <c r="D52" s="36" t="s">
        <v>40</v>
      </c>
      <c r="E52" s="37" t="n">
        <f aca="false">IF(OR(D52="Pagado",D52="Reservado"),Panel!$C$11,0)</f>
        <v>5</v>
      </c>
      <c r="F52" s="35"/>
      <c r="G52" s="38" t="n">
        <f aca="true">IF(D52="Disponible","",RAND())</f>
        <v>0.342430869411791</v>
      </c>
    </row>
    <row r="53" customFormat="false" ht="15" hidden="false" customHeight="false" outlineLevel="0" collapsed="false">
      <c r="A53" s="34" t="n">
        <v>49</v>
      </c>
      <c r="B53" s="35" t="s">
        <v>110</v>
      </c>
      <c r="C53" s="36" t="s">
        <v>111</v>
      </c>
      <c r="D53" s="36" t="s">
        <v>40</v>
      </c>
      <c r="E53" s="37" t="n">
        <f aca="false">IF(OR(D53="Pagado",D53="Reservado"),Panel!$C$11,0)</f>
        <v>5</v>
      </c>
      <c r="F53" s="35"/>
      <c r="G53" s="38" t="n">
        <f aca="true">IF(D53="Disponible","",RAND())</f>
        <v>0.265478196814456</v>
      </c>
    </row>
    <row r="54" customFormat="false" ht="15" hidden="false" customHeight="false" outlineLevel="0" collapsed="false">
      <c r="A54" s="34" t="n">
        <v>50</v>
      </c>
      <c r="B54" s="35" t="s">
        <v>112</v>
      </c>
      <c r="C54" s="36" t="s">
        <v>113</v>
      </c>
      <c r="D54" s="36" t="s">
        <v>40</v>
      </c>
      <c r="E54" s="37" t="n">
        <f aca="false">IF(OR(D54="Pagado",D54="Reservado"),Panel!$C$11,0)</f>
        <v>5</v>
      </c>
      <c r="F54" s="35"/>
      <c r="G54" s="38" t="n">
        <f aca="true">IF(D54="Disponible","",RAND())</f>
        <v>0.318367494645969</v>
      </c>
    </row>
    <row r="55" customFormat="false" ht="15" hidden="false" customHeight="false" outlineLevel="0" collapsed="false">
      <c r="A55" s="34" t="n">
        <v>51</v>
      </c>
      <c r="B55" s="35"/>
      <c r="C55" s="36"/>
      <c r="D55" s="36" t="s">
        <v>42</v>
      </c>
      <c r="E55" s="37" t="n">
        <f aca="false">IF(OR(D55="Pagado",D55="Reservado"),Panel!$C$11,0)</f>
        <v>0</v>
      </c>
      <c r="F55" s="35"/>
      <c r="G55" s="38" t="str">
        <f aca="true">IF(D55="Disponible","",RAND())</f>
        <v/>
      </c>
    </row>
    <row r="56" customFormat="false" ht="15" hidden="false" customHeight="false" outlineLevel="0" collapsed="false">
      <c r="A56" s="34" t="n">
        <v>52</v>
      </c>
      <c r="B56" s="35" t="s">
        <v>114</v>
      </c>
      <c r="C56" s="36" t="s">
        <v>115</v>
      </c>
      <c r="D56" s="36" t="s">
        <v>40</v>
      </c>
      <c r="E56" s="37" t="n">
        <f aca="false">IF(OR(D56="Pagado",D56="Reservado"),Panel!$C$11,0)</f>
        <v>5</v>
      </c>
      <c r="F56" s="35"/>
      <c r="G56" s="38" t="n">
        <f aca="true">IF(D56="Disponible","",RAND())</f>
        <v>0.460181927158666</v>
      </c>
    </row>
    <row r="57" customFormat="false" ht="15" hidden="false" customHeight="false" outlineLevel="0" collapsed="false">
      <c r="A57" s="34" t="n">
        <v>53</v>
      </c>
      <c r="B57" s="35" t="s">
        <v>116</v>
      </c>
      <c r="C57" s="36" t="s">
        <v>117</v>
      </c>
      <c r="D57" s="36" t="s">
        <v>41</v>
      </c>
      <c r="E57" s="37" t="n">
        <f aca="false">IF(OR(D57="Pagado",D57="Reservado"),Panel!$C$11,0)</f>
        <v>5</v>
      </c>
      <c r="F57" s="35"/>
      <c r="G57" s="38" t="n">
        <f aca="true">IF(D57="Disponible","",RAND())</f>
        <v>0.884483082951769</v>
      </c>
    </row>
    <row r="58" customFormat="false" ht="15" hidden="false" customHeight="false" outlineLevel="0" collapsed="false">
      <c r="A58" s="34" t="n">
        <v>54</v>
      </c>
      <c r="B58" s="35"/>
      <c r="C58" s="36"/>
      <c r="D58" s="36" t="s">
        <v>42</v>
      </c>
      <c r="E58" s="37" t="n">
        <f aca="false">IF(OR(D58="Pagado",D58="Reservado"),Panel!$C$11,0)</f>
        <v>0</v>
      </c>
      <c r="F58" s="35"/>
      <c r="G58" s="38" t="str">
        <f aca="true">IF(D58="Disponible","",RAND())</f>
        <v/>
      </c>
    </row>
    <row r="59" customFormat="false" ht="15" hidden="false" customHeight="false" outlineLevel="0" collapsed="false">
      <c r="A59" s="34" t="n">
        <v>55</v>
      </c>
      <c r="B59" s="35"/>
      <c r="C59" s="36"/>
      <c r="D59" s="36" t="s">
        <v>42</v>
      </c>
      <c r="E59" s="37" t="n">
        <f aca="false">IF(OR(D59="Pagado",D59="Reservado"),Panel!$C$11,0)</f>
        <v>0</v>
      </c>
      <c r="F59" s="35"/>
      <c r="G59" s="38" t="str">
        <f aca="true">IF(D59="Disponible","",RAND())</f>
        <v/>
      </c>
    </row>
    <row r="60" customFormat="false" ht="15" hidden="false" customHeight="false" outlineLevel="0" collapsed="false">
      <c r="A60" s="34" t="n">
        <v>56</v>
      </c>
      <c r="B60" s="35"/>
      <c r="C60" s="36"/>
      <c r="D60" s="36" t="s">
        <v>42</v>
      </c>
      <c r="E60" s="37" t="n">
        <f aca="false">IF(OR(D60="Pagado",D60="Reservado"),Panel!$C$11,0)</f>
        <v>0</v>
      </c>
      <c r="F60" s="35"/>
      <c r="G60" s="38" t="str">
        <f aca="true">IF(D60="Disponible","",RAND())</f>
        <v/>
      </c>
    </row>
    <row r="61" customFormat="false" ht="15" hidden="false" customHeight="false" outlineLevel="0" collapsed="false">
      <c r="A61" s="34" t="n">
        <v>57</v>
      </c>
      <c r="B61" s="35" t="s">
        <v>118</v>
      </c>
      <c r="C61" s="36" t="s">
        <v>119</v>
      </c>
      <c r="D61" s="36" t="s">
        <v>41</v>
      </c>
      <c r="E61" s="37" t="n">
        <f aca="false">IF(OR(D61="Pagado",D61="Reservado"),Panel!$C$11,0)</f>
        <v>5</v>
      </c>
      <c r="F61" s="35"/>
      <c r="G61" s="38" t="n">
        <f aca="true">IF(D61="Disponible","",RAND())</f>
        <v>0.371734992501347</v>
      </c>
    </row>
    <row r="62" customFormat="false" ht="15" hidden="false" customHeight="false" outlineLevel="0" collapsed="false">
      <c r="A62" s="34" t="n">
        <v>58</v>
      </c>
      <c r="B62" s="35" t="s">
        <v>120</v>
      </c>
      <c r="C62" s="36" t="s">
        <v>121</v>
      </c>
      <c r="D62" s="36" t="s">
        <v>40</v>
      </c>
      <c r="E62" s="37" t="n">
        <f aca="false">IF(OR(D62="Pagado",D62="Reservado"),Panel!$C$11,0)</f>
        <v>5</v>
      </c>
      <c r="F62" s="35"/>
      <c r="G62" s="38" t="n">
        <f aca="true">IF(D62="Disponible","",RAND())</f>
        <v>0.676160620576811</v>
      </c>
    </row>
    <row r="63" customFormat="false" ht="15" hidden="false" customHeight="false" outlineLevel="0" collapsed="false">
      <c r="A63" s="34" t="n">
        <v>59</v>
      </c>
      <c r="B63" s="35" t="s">
        <v>122</v>
      </c>
      <c r="C63" s="36" t="s">
        <v>123</v>
      </c>
      <c r="D63" s="36" t="s">
        <v>41</v>
      </c>
      <c r="E63" s="37" t="n">
        <f aca="false">IF(OR(D63="Pagado",D63="Reservado"),Panel!$C$11,0)</f>
        <v>5</v>
      </c>
      <c r="F63" s="35"/>
      <c r="G63" s="38" t="n">
        <f aca="true">IF(D63="Disponible","",RAND())</f>
        <v>0.48803278508962</v>
      </c>
    </row>
    <row r="64" customFormat="false" ht="15" hidden="false" customHeight="false" outlineLevel="0" collapsed="false">
      <c r="A64" s="34" t="n">
        <v>60</v>
      </c>
      <c r="B64" s="35" t="s">
        <v>124</v>
      </c>
      <c r="C64" s="36" t="s">
        <v>125</v>
      </c>
      <c r="D64" s="36" t="s">
        <v>40</v>
      </c>
      <c r="E64" s="37" t="n">
        <f aca="false">IF(OR(D64="Pagado",D64="Reservado"),Panel!$C$11,0)</f>
        <v>5</v>
      </c>
      <c r="F64" s="35"/>
      <c r="G64" s="38" t="n">
        <f aca="true">IF(D64="Disponible","",RAND())</f>
        <v>0.51782663564444</v>
      </c>
    </row>
    <row r="65" customFormat="false" ht="15" hidden="false" customHeight="false" outlineLevel="0" collapsed="false">
      <c r="A65" s="34" t="n">
        <v>61</v>
      </c>
      <c r="B65" s="35" t="s">
        <v>126</v>
      </c>
      <c r="C65" s="36" t="s">
        <v>127</v>
      </c>
      <c r="D65" s="36" t="s">
        <v>40</v>
      </c>
      <c r="E65" s="37" t="n">
        <f aca="false">IF(OR(D65="Pagado",D65="Reservado"),Panel!$C$11,0)</f>
        <v>5</v>
      </c>
      <c r="F65" s="35"/>
      <c r="G65" s="38" t="n">
        <f aca="true">IF(D65="Disponible","",RAND())</f>
        <v>0.361375496205473</v>
      </c>
    </row>
    <row r="66" customFormat="false" ht="15" hidden="false" customHeight="false" outlineLevel="0" collapsed="false">
      <c r="A66" s="34" t="n">
        <v>62</v>
      </c>
      <c r="B66" s="35" t="s">
        <v>128</v>
      </c>
      <c r="C66" s="36" t="s">
        <v>129</v>
      </c>
      <c r="D66" s="36" t="s">
        <v>40</v>
      </c>
      <c r="E66" s="37" t="n">
        <f aca="false">IF(OR(D66="Pagado",D66="Reservado"),Panel!$C$11,0)</f>
        <v>5</v>
      </c>
      <c r="F66" s="35"/>
      <c r="G66" s="38" t="n">
        <f aca="true">IF(D66="Disponible","",RAND())</f>
        <v>0.684760229725856</v>
      </c>
    </row>
    <row r="67" customFormat="false" ht="15" hidden="false" customHeight="false" outlineLevel="0" collapsed="false">
      <c r="A67" s="34" t="n">
        <v>63</v>
      </c>
      <c r="B67" s="35" t="s">
        <v>130</v>
      </c>
      <c r="C67" s="36" t="s">
        <v>131</v>
      </c>
      <c r="D67" s="36" t="s">
        <v>41</v>
      </c>
      <c r="E67" s="37" t="n">
        <f aca="false">IF(OR(D67="Pagado",D67="Reservado"),Panel!$C$11,0)</f>
        <v>5</v>
      </c>
      <c r="F67" s="35"/>
      <c r="G67" s="38" t="n">
        <f aca="true">IF(D67="Disponible","",RAND())</f>
        <v>0.832027749144268</v>
      </c>
    </row>
    <row r="68" customFormat="false" ht="15" hidden="false" customHeight="false" outlineLevel="0" collapsed="false">
      <c r="A68" s="34" t="n">
        <v>64</v>
      </c>
      <c r="B68" s="35" t="s">
        <v>132</v>
      </c>
      <c r="C68" s="36" t="s">
        <v>133</v>
      </c>
      <c r="D68" s="36" t="s">
        <v>40</v>
      </c>
      <c r="E68" s="37" t="n">
        <f aca="false">IF(OR(D68="Pagado",D68="Reservado"),Panel!$C$11,0)</f>
        <v>5</v>
      </c>
      <c r="F68" s="35"/>
      <c r="G68" s="38" t="n">
        <f aca="true">IF(D68="Disponible","",RAND())</f>
        <v>0.543491932528311</v>
      </c>
    </row>
    <row r="69" customFormat="false" ht="15" hidden="false" customHeight="false" outlineLevel="0" collapsed="false">
      <c r="A69" s="34" t="n">
        <v>65</v>
      </c>
      <c r="B69" s="35"/>
      <c r="C69" s="36"/>
      <c r="D69" s="36" t="s">
        <v>42</v>
      </c>
      <c r="E69" s="37" t="n">
        <f aca="false">IF(OR(D69="Pagado",D69="Reservado"),Panel!$C$11,0)</f>
        <v>0</v>
      </c>
      <c r="F69" s="35"/>
      <c r="G69" s="38" t="str">
        <f aca="true">IF(D69="Disponible","",RAND())</f>
        <v/>
      </c>
    </row>
    <row r="70" customFormat="false" ht="15" hidden="false" customHeight="false" outlineLevel="0" collapsed="false">
      <c r="A70" s="34" t="n">
        <v>66</v>
      </c>
      <c r="B70" s="35" t="s">
        <v>116</v>
      </c>
      <c r="C70" s="36" t="s">
        <v>134</v>
      </c>
      <c r="D70" s="36" t="s">
        <v>40</v>
      </c>
      <c r="E70" s="37" t="n">
        <f aca="false">IF(OR(D70="Pagado",D70="Reservado"),Panel!$C$11,0)</f>
        <v>5</v>
      </c>
      <c r="F70" s="35"/>
      <c r="G70" s="38" t="n">
        <f aca="true">IF(D70="Disponible","",RAND())</f>
        <v>0.138112329970968</v>
      </c>
    </row>
    <row r="71" customFormat="false" ht="15" hidden="false" customHeight="false" outlineLevel="0" collapsed="false">
      <c r="A71" s="34" t="n">
        <v>67</v>
      </c>
      <c r="B71" s="35" t="s">
        <v>135</v>
      </c>
      <c r="C71" s="36" t="s">
        <v>136</v>
      </c>
      <c r="D71" s="36" t="s">
        <v>40</v>
      </c>
      <c r="E71" s="37" t="n">
        <f aca="false">IF(OR(D71="Pagado",D71="Reservado"),Panel!$C$11,0)</f>
        <v>5</v>
      </c>
      <c r="F71" s="35"/>
      <c r="G71" s="38" t="n">
        <f aca="true">IF(D71="Disponible","",RAND())</f>
        <v>0.535493397487129</v>
      </c>
    </row>
    <row r="72" customFormat="false" ht="15" hidden="false" customHeight="false" outlineLevel="0" collapsed="false">
      <c r="A72" s="34" t="n">
        <v>68</v>
      </c>
      <c r="B72" s="35" t="s">
        <v>137</v>
      </c>
      <c r="C72" s="36" t="s">
        <v>138</v>
      </c>
      <c r="D72" s="36" t="s">
        <v>41</v>
      </c>
      <c r="E72" s="37" t="n">
        <f aca="false">IF(OR(D72="Pagado",D72="Reservado"),Panel!$C$11,0)</f>
        <v>5</v>
      </c>
      <c r="F72" s="35"/>
      <c r="G72" s="38" t="n">
        <f aca="true">IF(D72="Disponible","",RAND())</f>
        <v>0.0333495692246386</v>
      </c>
    </row>
    <row r="73" customFormat="false" ht="15" hidden="false" customHeight="false" outlineLevel="0" collapsed="false">
      <c r="A73" s="34" t="n">
        <v>69</v>
      </c>
      <c r="B73" s="35"/>
      <c r="C73" s="36"/>
      <c r="D73" s="36" t="s">
        <v>42</v>
      </c>
      <c r="E73" s="37" t="n">
        <f aca="false">IF(OR(D73="Pagado",D73="Reservado"),Panel!$C$11,0)</f>
        <v>0</v>
      </c>
      <c r="F73" s="35"/>
      <c r="G73" s="38" t="str">
        <f aca="true">IF(D73="Disponible","",RAND())</f>
        <v/>
      </c>
    </row>
    <row r="74" customFormat="false" ht="15" hidden="false" customHeight="false" outlineLevel="0" collapsed="false">
      <c r="A74" s="34" t="n">
        <v>70</v>
      </c>
      <c r="B74" s="35" t="s">
        <v>139</v>
      </c>
      <c r="C74" s="36" t="s">
        <v>140</v>
      </c>
      <c r="D74" s="36" t="s">
        <v>40</v>
      </c>
      <c r="E74" s="37" t="n">
        <f aca="false">IF(OR(D74="Pagado",D74="Reservado"),Panel!$C$11,0)</f>
        <v>5</v>
      </c>
      <c r="F74" s="35"/>
      <c r="G74" s="38" t="n">
        <f aca="true">IF(D74="Disponible","",RAND())</f>
        <v>0.353045570860361</v>
      </c>
    </row>
    <row r="75" customFormat="false" ht="15" hidden="false" customHeight="false" outlineLevel="0" collapsed="false">
      <c r="A75" s="34" t="n">
        <v>71</v>
      </c>
      <c r="B75" s="35"/>
      <c r="C75" s="36"/>
      <c r="D75" s="36" t="s">
        <v>42</v>
      </c>
      <c r="E75" s="37" t="n">
        <f aca="false">IF(OR(D75="Pagado",D75="Reservado"),Panel!$C$11,0)</f>
        <v>0</v>
      </c>
      <c r="F75" s="35"/>
      <c r="G75" s="38" t="str">
        <f aca="true">IF(D75="Disponible","",RAND())</f>
        <v/>
      </c>
    </row>
    <row r="76" customFormat="false" ht="15" hidden="false" customHeight="false" outlineLevel="0" collapsed="false">
      <c r="A76" s="34" t="n">
        <v>72</v>
      </c>
      <c r="B76" s="35" t="s">
        <v>141</v>
      </c>
      <c r="C76" s="36" t="s">
        <v>142</v>
      </c>
      <c r="D76" s="36" t="s">
        <v>41</v>
      </c>
      <c r="E76" s="37" t="n">
        <f aca="false">IF(OR(D76="Pagado",D76="Reservado"),Panel!$C$11,0)</f>
        <v>5</v>
      </c>
      <c r="F76" s="35"/>
      <c r="G76" s="38" t="n">
        <f aca="true">IF(D76="Disponible","",RAND())</f>
        <v>0.310796577387748</v>
      </c>
    </row>
    <row r="77" customFormat="false" ht="15" hidden="false" customHeight="false" outlineLevel="0" collapsed="false">
      <c r="A77" s="34" t="n">
        <v>73</v>
      </c>
      <c r="B77" s="35"/>
      <c r="C77" s="36"/>
      <c r="D77" s="36" t="s">
        <v>42</v>
      </c>
      <c r="E77" s="37" t="n">
        <f aca="false">IF(OR(D77="Pagado",D77="Reservado"),Panel!$C$11,0)</f>
        <v>0</v>
      </c>
      <c r="F77" s="35"/>
      <c r="G77" s="38" t="str">
        <f aca="true">IF(D77="Disponible","",RAND())</f>
        <v/>
      </c>
    </row>
    <row r="78" customFormat="false" ht="15" hidden="false" customHeight="false" outlineLevel="0" collapsed="false">
      <c r="A78" s="34" t="n">
        <v>74</v>
      </c>
      <c r="B78" s="35" t="s">
        <v>143</v>
      </c>
      <c r="C78" s="36" t="s">
        <v>144</v>
      </c>
      <c r="D78" s="36" t="s">
        <v>40</v>
      </c>
      <c r="E78" s="37" t="n">
        <f aca="false">IF(OR(D78="Pagado",D78="Reservado"),Panel!$C$11,0)</f>
        <v>5</v>
      </c>
      <c r="F78" s="35"/>
      <c r="G78" s="38" t="n">
        <f aca="true">IF(D78="Disponible","",RAND())</f>
        <v>0.257041487798119</v>
      </c>
    </row>
    <row r="79" customFormat="false" ht="15" hidden="false" customHeight="false" outlineLevel="0" collapsed="false">
      <c r="A79" s="34" t="n">
        <v>75</v>
      </c>
      <c r="B79" s="35"/>
      <c r="C79" s="36"/>
      <c r="D79" s="36" t="s">
        <v>42</v>
      </c>
      <c r="E79" s="37" t="n">
        <f aca="false">IF(OR(D79="Pagado",D79="Reservado"),Panel!$C$11,0)</f>
        <v>0</v>
      </c>
      <c r="F79" s="35"/>
      <c r="G79" s="38" t="str">
        <f aca="true">IF(D79="Disponible","",RAND())</f>
        <v/>
      </c>
    </row>
    <row r="80" customFormat="false" ht="15" hidden="false" customHeight="false" outlineLevel="0" collapsed="false">
      <c r="A80" s="34" t="n">
        <v>76</v>
      </c>
      <c r="B80" s="35"/>
      <c r="C80" s="36"/>
      <c r="D80" s="36" t="s">
        <v>42</v>
      </c>
      <c r="E80" s="37" t="n">
        <f aca="false">IF(OR(D80="Pagado",D80="Reservado"),Panel!$C$11,0)</f>
        <v>0</v>
      </c>
      <c r="F80" s="35"/>
      <c r="G80" s="38" t="str">
        <f aca="true">IF(D80="Disponible","",RAND())</f>
        <v/>
      </c>
    </row>
    <row r="81" customFormat="false" ht="15" hidden="false" customHeight="false" outlineLevel="0" collapsed="false">
      <c r="A81" s="34" t="n">
        <v>77</v>
      </c>
      <c r="B81" s="35" t="s">
        <v>145</v>
      </c>
      <c r="C81" s="36" t="s">
        <v>146</v>
      </c>
      <c r="D81" s="36" t="s">
        <v>40</v>
      </c>
      <c r="E81" s="37" t="n">
        <f aca="false">IF(OR(D81="Pagado",D81="Reservado"),Panel!$C$11,0)</f>
        <v>5</v>
      </c>
      <c r="F81" s="35"/>
      <c r="G81" s="38" t="n">
        <f aca="true">IF(D81="Disponible","",RAND())</f>
        <v>0.793216841519019</v>
      </c>
    </row>
    <row r="82" customFormat="false" ht="15" hidden="false" customHeight="false" outlineLevel="0" collapsed="false">
      <c r="A82" s="34" t="n">
        <v>78</v>
      </c>
      <c r="B82" s="35"/>
      <c r="C82" s="36"/>
      <c r="D82" s="36" t="s">
        <v>42</v>
      </c>
      <c r="E82" s="37" t="n">
        <f aca="false">IF(OR(D82="Pagado",D82="Reservado"),Panel!$C$11,0)</f>
        <v>0</v>
      </c>
      <c r="F82" s="35"/>
      <c r="G82" s="38" t="str">
        <f aca="true">IF(D82="Disponible","",RAND())</f>
        <v/>
      </c>
    </row>
    <row r="83" customFormat="false" ht="15" hidden="false" customHeight="false" outlineLevel="0" collapsed="false">
      <c r="A83" s="34" t="n">
        <v>79</v>
      </c>
      <c r="B83" s="35" t="s">
        <v>147</v>
      </c>
      <c r="C83" s="36" t="s">
        <v>148</v>
      </c>
      <c r="D83" s="36" t="s">
        <v>40</v>
      </c>
      <c r="E83" s="37" t="n">
        <f aca="false">IF(OR(D83="Pagado",D83="Reservado"),Panel!$C$11,0)</f>
        <v>5</v>
      </c>
      <c r="F83" s="35"/>
      <c r="G83" s="38" t="n">
        <f aca="true">IF(D83="Disponible","",RAND())</f>
        <v>0.630229762680001</v>
      </c>
    </row>
    <row r="84" customFormat="false" ht="15" hidden="false" customHeight="false" outlineLevel="0" collapsed="false">
      <c r="A84" s="34" t="n">
        <v>80</v>
      </c>
      <c r="B84" s="35" t="s">
        <v>149</v>
      </c>
      <c r="C84" s="36" t="s">
        <v>150</v>
      </c>
      <c r="D84" s="36" t="s">
        <v>40</v>
      </c>
      <c r="E84" s="37" t="n">
        <f aca="false">IF(OR(D84="Pagado",D84="Reservado"),Panel!$C$11,0)</f>
        <v>5</v>
      </c>
      <c r="F84" s="35"/>
      <c r="G84" s="38" t="n">
        <f aca="true">IF(D84="Disponible","",RAND())</f>
        <v>0.96838196385132</v>
      </c>
    </row>
    <row r="85" customFormat="false" ht="15" hidden="false" customHeight="false" outlineLevel="0" collapsed="false">
      <c r="A85" s="34" t="n">
        <v>81</v>
      </c>
      <c r="B85" s="35" t="s">
        <v>62</v>
      </c>
      <c r="C85" s="36" t="s">
        <v>151</v>
      </c>
      <c r="D85" s="36" t="s">
        <v>41</v>
      </c>
      <c r="E85" s="37" t="n">
        <f aca="false">IF(OR(D85="Pagado",D85="Reservado"),Panel!$C$11,0)</f>
        <v>5</v>
      </c>
      <c r="F85" s="35"/>
      <c r="G85" s="38" t="n">
        <f aca="true">IF(D85="Disponible","",RAND())</f>
        <v>0.494756813623173</v>
      </c>
    </row>
    <row r="86" customFormat="false" ht="15" hidden="false" customHeight="false" outlineLevel="0" collapsed="false">
      <c r="A86" s="34" t="n">
        <v>82</v>
      </c>
      <c r="B86" s="35" t="s">
        <v>152</v>
      </c>
      <c r="C86" s="36" t="s">
        <v>153</v>
      </c>
      <c r="D86" s="36" t="s">
        <v>40</v>
      </c>
      <c r="E86" s="37" t="n">
        <f aca="false">IF(OR(D86="Pagado",D86="Reservado"),Panel!$C$11,0)</f>
        <v>5</v>
      </c>
      <c r="F86" s="35"/>
      <c r="G86" s="38" t="n">
        <f aca="true">IF(D86="Disponible","",RAND())</f>
        <v>0.234653683967617</v>
      </c>
    </row>
    <row r="87" customFormat="false" ht="15" hidden="false" customHeight="false" outlineLevel="0" collapsed="false">
      <c r="A87" s="34" t="n">
        <v>83</v>
      </c>
      <c r="B87" s="35" t="s">
        <v>154</v>
      </c>
      <c r="C87" s="36" t="s">
        <v>155</v>
      </c>
      <c r="D87" s="36" t="s">
        <v>40</v>
      </c>
      <c r="E87" s="37" t="n">
        <f aca="false">IF(OR(D87="Pagado",D87="Reservado"),Panel!$C$11,0)</f>
        <v>5</v>
      </c>
      <c r="F87" s="35"/>
      <c r="G87" s="38" t="n">
        <f aca="true">IF(D87="Disponible","",RAND())</f>
        <v>0.244550220556703</v>
      </c>
    </row>
    <row r="88" customFormat="false" ht="15" hidden="false" customHeight="false" outlineLevel="0" collapsed="false">
      <c r="A88" s="34" t="n">
        <v>84</v>
      </c>
      <c r="B88" s="35"/>
      <c r="C88" s="36"/>
      <c r="D88" s="36" t="s">
        <v>42</v>
      </c>
      <c r="E88" s="37" t="n">
        <f aca="false">IF(OR(D88="Pagado",D88="Reservado"),Panel!$C$11,0)</f>
        <v>0</v>
      </c>
      <c r="F88" s="35"/>
      <c r="G88" s="38" t="str">
        <f aca="true">IF(D88="Disponible","",RAND())</f>
        <v/>
      </c>
    </row>
    <row r="89" customFormat="false" ht="15" hidden="false" customHeight="false" outlineLevel="0" collapsed="false">
      <c r="A89" s="34" t="n">
        <v>85</v>
      </c>
      <c r="B89" s="35" t="s">
        <v>156</v>
      </c>
      <c r="C89" s="36" t="s">
        <v>157</v>
      </c>
      <c r="D89" s="36" t="s">
        <v>40</v>
      </c>
      <c r="E89" s="37" t="n">
        <f aca="false">IF(OR(D89="Pagado",D89="Reservado"),Panel!$C$11,0)</f>
        <v>5</v>
      </c>
      <c r="F89" s="35"/>
      <c r="G89" s="38" t="n">
        <f aca="true">IF(D89="Disponible","",RAND())</f>
        <v>0.187904708058454</v>
      </c>
    </row>
    <row r="90" customFormat="false" ht="15" hidden="false" customHeight="false" outlineLevel="0" collapsed="false">
      <c r="A90" s="34" t="n">
        <v>86</v>
      </c>
      <c r="B90" s="35"/>
      <c r="C90" s="36"/>
      <c r="D90" s="36" t="s">
        <v>42</v>
      </c>
      <c r="E90" s="37" t="n">
        <f aca="false">IF(OR(D90="Pagado",D90="Reservado"),Panel!$C$11,0)</f>
        <v>0</v>
      </c>
      <c r="F90" s="35"/>
      <c r="G90" s="38" t="str">
        <f aca="true">IF(D90="Disponible","",RAND())</f>
        <v/>
      </c>
    </row>
    <row r="91" customFormat="false" ht="15" hidden="false" customHeight="false" outlineLevel="0" collapsed="false">
      <c r="A91" s="34" t="n">
        <v>87</v>
      </c>
      <c r="B91" s="35" t="s">
        <v>158</v>
      </c>
      <c r="C91" s="36" t="s">
        <v>159</v>
      </c>
      <c r="D91" s="36" t="s">
        <v>41</v>
      </c>
      <c r="E91" s="37" t="n">
        <f aca="false">IF(OR(D91="Pagado",D91="Reservado"),Panel!$C$11,0)</f>
        <v>5</v>
      </c>
      <c r="F91" s="35"/>
      <c r="G91" s="38" t="n">
        <f aca="true">IF(D91="Disponible","",RAND())</f>
        <v>0.55261487147282</v>
      </c>
    </row>
    <row r="92" customFormat="false" ht="15" hidden="false" customHeight="false" outlineLevel="0" collapsed="false">
      <c r="A92" s="34" t="n">
        <v>88</v>
      </c>
      <c r="B92" s="35" t="s">
        <v>160</v>
      </c>
      <c r="C92" s="36" t="s">
        <v>161</v>
      </c>
      <c r="D92" s="36" t="s">
        <v>40</v>
      </c>
      <c r="E92" s="37" t="n">
        <f aca="false">IF(OR(D92="Pagado",D92="Reservado"),Panel!$C$11,0)</f>
        <v>5</v>
      </c>
      <c r="F92" s="35"/>
      <c r="G92" s="38" t="n">
        <f aca="true">IF(D92="Disponible","",RAND())</f>
        <v>0.206556617631978</v>
      </c>
    </row>
    <row r="93" customFormat="false" ht="15" hidden="false" customHeight="false" outlineLevel="0" collapsed="false">
      <c r="A93" s="34" t="n">
        <v>89</v>
      </c>
      <c r="B93" s="35" t="s">
        <v>162</v>
      </c>
      <c r="C93" s="36" t="s">
        <v>163</v>
      </c>
      <c r="D93" s="36" t="s">
        <v>40</v>
      </c>
      <c r="E93" s="37" t="n">
        <f aca="false">IF(OR(D93="Pagado",D93="Reservado"),Panel!$C$11,0)</f>
        <v>5</v>
      </c>
      <c r="F93" s="35"/>
      <c r="G93" s="38" t="n">
        <f aca="true">IF(D93="Disponible","",RAND())</f>
        <v>0.987728511202143</v>
      </c>
    </row>
    <row r="94" customFormat="false" ht="15" hidden="false" customHeight="false" outlineLevel="0" collapsed="false">
      <c r="A94" s="34" t="n">
        <v>90</v>
      </c>
      <c r="B94" s="35"/>
      <c r="C94" s="36"/>
      <c r="D94" s="36" t="s">
        <v>42</v>
      </c>
      <c r="E94" s="37" t="n">
        <f aca="false">IF(OR(D94="Pagado",D94="Reservado"),Panel!$C$11,0)</f>
        <v>0</v>
      </c>
      <c r="F94" s="35"/>
      <c r="G94" s="38" t="str">
        <f aca="true">IF(D94="Disponible","",RAND())</f>
        <v/>
      </c>
    </row>
    <row r="95" customFormat="false" ht="15" hidden="false" customHeight="false" outlineLevel="0" collapsed="false">
      <c r="A95" s="34" t="n">
        <v>91</v>
      </c>
      <c r="B95" s="35"/>
      <c r="C95" s="36"/>
      <c r="D95" s="36" t="s">
        <v>42</v>
      </c>
      <c r="E95" s="37" t="n">
        <f aca="false">IF(OR(D95="Pagado",D95="Reservado"),Panel!$C$11,0)</f>
        <v>0</v>
      </c>
      <c r="F95" s="35"/>
      <c r="G95" s="38" t="str">
        <f aca="true">IF(D95="Disponible","",RAND())</f>
        <v/>
      </c>
    </row>
    <row r="96" customFormat="false" ht="15" hidden="false" customHeight="false" outlineLevel="0" collapsed="false">
      <c r="A96" s="34" t="n">
        <v>92</v>
      </c>
      <c r="B96" s="35" t="s">
        <v>164</v>
      </c>
      <c r="C96" s="36" t="s">
        <v>165</v>
      </c>
      <c r="D96" s="36" t="s">
        <v>40</v>
      </c>
      <c r="E96" s="37" t="n">
        <f aca="false">IF(OR(D96="Pagado",D96="Reservado"),Panel!$C$11,0)</f>
        <v>5</v>
      </c>
      <c r="F96" s="35"/>
      <c r="G96" s="38" t="n">
        <f aca="true">IF(D96="Disponible","",RAND())</f>
        <v>0.0255095725232465</v>
      </c>
    </row>
    <row r="97" customFormat="false" ht="15" hidden="false" customHeight="false" outlineLevel="0" collapsed="false">
      <c r="A97" s="34" t="n">
        <v>93</v>
      </c>
      <c r="B97" s="35" t="s">
        <v>166</v>
      </c>
      <c r="C97" s="36" t="s">
        <v>167</v>
      </c>
      <c r="D97" s="36" t="s">
        <v>41</v>
      </c>
      <c r="E97" s="37" t="n">
        <f aca="false">IF(OR(D97="Pagado",D97="Reservado"),Panel!$C$11,0)</f>
        <v>5</v>
      </c>
      <c r="F97" s="35"/>
      <c r="G97" s="38" t="n">
        <f aca="true">IF(D97="Disponible","",RAND())</f>
        <v>0.70365280712705</v>
      </c>
    </row>
    <row r="98" customFormat="false" ht="15" hidden="false" customHeight="false" outlineLevel="0" collapsed="false">
      <c r="A98" s="34" t="n">
        <v>94</v>
      </c>
      <c r="B98" s="35" t="s">
        <v>168</v>
      </c>
      <c r="C98" s="36" t="s">
        <v>169</v>
      </c>
      <c r="D98" s="36" t="s">
        <v>40</v>
      </c>
      <c r="E98" s="37" t="n">
        <f aca="false">IF(OR(D98="Pagado",D98="Reservado"),Panel!$C$11,0)</f>
        <v>5</v>
      </c>
      <c r="F98" s="35"/>
      <c r="G98" s="38" t="n">
        <f aca="true">IF(D98="Disponible","",RAND())</f>
        <v>0.478080972293313</v>
      </c>
    </row>
    <row r="99" customFormat="false" ht="15" hidden="false" customHeight="false" outlineLevel="0" collapsed="false">
      <c r="A99" s="34" t="n">
        <v>95</v>
      </c>
      <c r="B99" s="35" t="s">
        <v>170</v>
      </c>
      <c r="C99" s="36" t="s">
        <v>171</v>
      </c>
      <c r="D99" s="36" t="s">
        <v>40</v>
      </c>
      <c r="E99" s="37" t="n">
        <f aca="false">IF(OR(D99="Pagado",D99="Reservado"),Panel!$C$11,0)</f>
        <v>5</v>
      </c>
      <c r="F99" s="35"/>
      <c r="G99" s="38" t="n">
        <f aca="true">IF(D99="Disponible","",RAND())</f>
        <v>0.16108157942794</v>
      </c>
    </row>
    <row r="100" customFormat="false" ht="15" hidden="false" customHeight="false" outlineLevel="0" collapsed="false">
      <c r="A100" s="34" t="n">
        <v>96</v>
      </c>
      <c r="B100" s="35"/>
      <c r="C100" s="36"/>
      <c r="D100" s="36" t="s">
        <v>42</v>
      </c>
      <c r="E100" s="37" t="n">
        <f aca="false">IF(OR(D100="Pagado",D100="Reservado"),Panel!$C$11,0)</f>
        <v>0</v>
      </c>
      <c r="F100" s="35"/>
      <c r="G100" s="38" t="str">
        <f aca="true">IF(D100="Disponible","",RAND())</f>
        <v/>
      </c>
    </row>
    <row r="101" customFormat="false" ht="15" hidden="false" customHeight="false" outlineLevel="0" collapsed="false">
      <c r="A101" s="34" t="n">
        <v>97</v>
      </c>
      <c r="B101" s="35"/>
      <c r="C101" s="36"/>
      <c r="D101" s="36" t="s">
        <v>42</v>
      </c>
      <c r="E101" s="37" t="n">
        <f aca="false">IF(OR(D101="Pagado",D101="Reservado"),Panel!$C$11,0)</f>
        <v>0</v>
      </c>
      <c r="F101" s="35"/>
      <c r="G101" s="38" t="str">
        <f aca="true">IF(D101="Disponible","",RAND())</f>
        <v/>
      </c>
    </row>
    <row r="102" customFormat="false" ht="15" hidden="false" customHeight="false" outlineLevel="0" collapsed="false">
      <c r="A102" s="34" t="n">
        <v>98</v>
      </c>
      <c r="B102" s="35"/>
      <c r="C102" s="36"/>
      <c r="D102" s="36" t="s">
        <v>42</v>
      </c>
      <c r="E102" s="37" t="n">
        <f aca="false">IF(OR(D102="Pagado",D102="Reservado"),Panel!$C$11,0)</f>
        <v>0</v>
      </c>
      <c r="F102" s="35"/>
      <c r="G102" s="38" t="str">
        <f aca="true">IF(D102="Disponible","",RAND())</f>
        <v/>
      </c>
    </row>
    <row r="103" customFormat="false" ht="15" hidden="false" customHeight="false" outlineLevel="0" collapsed="false">
      <c r="A103" s="34" t="n">
        <v>99</v>
      </c>
      <c r="B103" s="35" t="s">
        <v>172</v>
      </c>
      <c r="C103" s="36" t="s">
        <v>173</v>
      </c>
      <c r="D103" s="36" t="s">
        <v>40</v>
      </c>
      <c r="E103" s="37" t="n">
        <f aca="false">IF(OR(D103="Pagado",D103="Reservado"),Panel!$C$11,0)</f>
        <v>5</v>
      </c>
      <c r="F103" s="35"/>
      <c r="G103" s="38" t="n">
        <f aca="true">IF(D103="Disponible","",RAND())</f>
        <v>0.872914406433412</v>
      </c>
    </row>
    <row r="104" customFormat="false" ht="15" hidden="false" customHeight="false" outlineLevel="0" collapsed="false">
      <c r="A104" s="34" t="n">
        <v>100</v>
      </c>
      <c r="B104" s="35" t="s">
        <v>174</v>
      </c>
      <c r="C104" s="36" t="s">
        <v>175</v>
      </c>
      <c r="D104" s="36" t="s">
        <v>40</v>
      </c>
      <c r="E104" s="37" t="n">
        <f aca="false">IF(OR(D104="Pagado",D104="Reservado"),Panel!$C$11,0)</f>
        <v>5</v>
      </c>
      <c r="F104" s="35"/>
      <c r="G104" s="38" t="n">
        <f aca="true">IF(D104="Disponible","",RAND())</f>
        <v>0.674665236161275</v>
      </c>
    </row>
    <row r="105" customFormat="false" ht="15" hidden="false" customHeight="false" outlineLevel="0" collapsed="false">
      <c r="A105" s="39"/>
      <c r="B105" s="40" t="s">
        <v>176</v>
      </c>
      <c r="C105" s="39"/>
      <c r="D105" s="41" t="n">
        <f aca="false">COUNTIF(D5:D104,"Pagado")+COUNTIF(D5:D104,"Reservado")</f>
        <v>63</v>
      </c>
      <c r="E105" s="42" t="n">
        <f aca="false">SUM(E5:E104)</f>
        <v>315</v>
      </c>
      <c r="F105" s="39"/>
    </row>
  </sheetData>
  <mergeCells count="2">
    <mergeCell ref="A1:F1"/>
    <mergeCell ref="A2:F2"/>
  </mergeCells>
  <conditionalFormatting sqref="D5:D104">
    <cfRule type="cellIs" priority="2" operator="equal" aboveAverage="0" equalAverage="0" bottom="0" percent="0" rank="0" text="" dxfId="2">
      <formula>"Pagado"</formula>
    </cfRule>
    <cfRule type="cellIs" priority="3" operator="equal" aboveAverage="0" equalAverage="0" bottom="0" percent="0" rank="0" text="" dxfId="3">
      <formula>"Reservado"</formula>
    </cfRule>
    <cfRule type="cellIs" priority="4" operator="equal" aboveAverage="0" equalAverage="0" bottom="0" percent="0" rank="0" text="" dxfId="4">
      <formula>"Disponible"</formula>
    </cfRule>
  </conditionalFormatting>
  <dataValidations count="1">
    <dataValidation allowBlank="false" errorStyle="stop" operator="between" showDropDown="false" showErrorMessage="false" showInputMessage="false" sqref="D5:D104" type="list">
      <formula1>"Disponible,Reservado,Pagado"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2026-08-25T07:17:59Z</dcterms:created>
  <dc:creator>openpyxl</dc:creator>
  <dc:description/>
  <dc:language>en-US</dc:language>
  <cp:lastModifiedBy/>
  <dcterms:modified xsi:type="dcterms:W3CDTF">2026-08-25T07:17:59Z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