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nel" sheetId="1" state="visible" r:id="rId3"/>
    <sheet name="Registro" sheetId="2" state="visible" r:id="rId4"/>
    <sheet name="Cuadrícula" sheetId="3" state="visible" r:id="rId5"/>
  </sheets>
  <definedNames>
    <definedName function="false" hidden="false" localSheetId="2" name="_xlnm.Print_Area" vbProcedure="false">Cuadrícula!$B$1:$K$17</definedName>
    <definedName function="false" hidden="false" localSheetId="0" name="_xlnm.Print_Area" vbProcedure="false">Panel!$A$1:$H$26</definedName>
    <definedName function="false" hidden="false" localSheetId="1" name="_xlnm.Print_Titles" vbProcedure="false">Registro!$1:$3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<sst xmlns="http://schemas.openxmlformats.org/spreadsheetml/2006/main" count="289" uniqueCount="147">
  <si>
    <t xml:space="preserve">RIFA SOLIDARIA · CESTA GOURMET DE INVIERNO 2026</t>
  </si>
  <si>
    <t xml:space="preserve">Panel de control · Gestión de rifa de 100 números</t>
  </si>
  <si>
    <t xml:space="preserve">1 · DATOS DEL EVENTO</t>
  </si>
  <si>
    <t xml:space="preserve">2 · RESUMEN AUTOMÁTICO</t>
  </si>
  <si>
    <t xml:space="preserve">Nombre del evento</t>
  </si>
  <si>
    <t xml:space="preserve">Rifa Solidaria Cesta Gourmet de Invierno 2026</t>
  </si>
  <si>
    <t xml:space="preserve">Números totales</t>
  </si>
  <si>
    <t xml:space="preserve">Organiza</t>
  </si>
  <si>
    <t xml:space="preserve">Asociación Vecinal Las Encinas</t>
  </si>
  <si>
    <t xml:space="preserve">Vendidos (pagados + reservados)</t>
  </si>
  <si>
    <t xml:space="preserve">Contacto</t>
  </si>
  <si>
    <t xml:space="preserve">rifa@lasencinas.example · 600 12 34 56</t>
  </si>
  <si>
    <t xml:space="preserve">Pagados</t>
  </si>
  <si>
    <t xml:space="preserve">Fecha del sorteo</t>
  </si>
  <si>
    <t xml:space="preserve">Reservados</t>
  </si>
  <si>
    <t xml:space="preserve">Precio por número (€)</t>
  </si>
  <si>
    <t xml:space="preserve">Disponibles (libres)</t>
  </si>
  <si>
    <t xml:space="preserve">Premio principal</t>
  </si>
  <si>
    <t xml:space="preserve">Cesta gourmet (valorada en 300 €)</t>
  </si>
  <si>
    <t xml:space="preserve">% vendido</t>
  </si>
  <si>
    <t xml:space="preserve">2.º premio</t>
  </si>
  <si>
    <t xml:space="preserve">Vale de 50 € en comercios locales</t>
  </si>
  <si>
    <t xml:space="preserve">Recaudado (€)</t>
  </si>
  <si>
    <t xml:space="preserve">3.er premio</t>
  </si>
  <si>
    <t xml:space="preserve">Lote de productos artesanos</t>
  </si>
  <si>
    <t xml:space="preserve">Pendiente de cobro (€)</t>
  </si>
  <si>
    <t xml:space="preserve">Recaudación potencial (€)</t>
  </si>
  <si>
    <t xml:space="preserve">3 · SORTEO DEL GANADOR</t>
  </si>
  <si>
    <t xml:space="preserve">Número ganador (escríbelo aquí) ⬎</t>
  </si>
  <si>
    <t xml:space="preserve">Sugerencia aleatoria (pulsa F9):</t>
  </si>
  <si>
    <t xml:space="preserve">Comprador del número</t>
  </si>
  <si>
    <t xml:space="preserve">Realiza el sorteo con un método transparente (p. ej. la Lotería) y anota el número obtenido en la celda amarilla.</t>
  </si>
  <si>
    <t xml:space="preserve">Teléfono de contacto</t>
  </si>
  <si>
    <t xml:space="preserve">Estado del número</t>
  </si>
  <si>
    <t xml:space="preserve">Comprobación</t>
  </si>
  <si>
    <t xml:space="preserve">LEYENDA Y USO</t>
  </si>
  <si>
    <t xml:space="preserve">Celdas amarillas</t>
  </si>
  <si>
    <t xml:space="preserve">Son las que puedes editar: datos del evento y número ganador.</t>
  </si>
  <si>
    <t xml:space="preserve">Pagado</t>
  </si>
  <si>
    <t xml:space="preserve">El participante ya ha abonado el número. Cuenta en 'Recaudado'.</t>
  </si>
  <si>
    <t xml:space="preserve">Reservado</t>
  </si>
  <si>
    <t xml:space="preserve">Número apartado pendiente de cobro. Cuenta en 'Pendiente'.</t>
  </si>
  <si>
    <t xml:space="preserve">Libre</t>
  </si>
  <si>
    <t xml:space="preserve">Número disponible para la venta.</t>
  </si>
  <si>
    <t xml:space="preserve">Rellena los datos de cada número en la pestaña «Registro». El resumen y la cuadrícula se actualizan solos.</t>
  </si>
  <si>
    <t xml:space="preserve">REGISTRO DE NÚMEROS</t>
  </si>
  <si>
    <t xml:space="preserve">Cambia el «Estado» con el desplegable y añade comprador, teléfono y fecha. El importe se calcula solo según el precio por número del Panel.</t>
  </si>
  <si>
    <t xml:space="preserve">Nº</t>
  </si>
  <si>
    <t xml:space="preserve">Estado</t>
  </si>
  <si>
    <t xml:space="preserve">Comprador</t>
  </si>
  <si>
    <t xml:space="preserve">Teléfono</t>
  </si>
  <si>
    <t xml:space="preserve">Importe (€)</t>
  </si>
  <si>
    <t xml:space="preserve">Fecha</t>
  </si>
  <si>
    <t xml:space="preserve">Notas / Forma de pago</t>
  </si>
  <si>
    <t xml:space="preserve">Lucía Fernández Molina</t>
  </si>
  <si>
    <t xml:space="preserve">612 003 118</t>
  </si>
  <si>
    <t xml:space="preserve">Bizum</t>
  </si>
  <si>
    <t xml:space="preserve">Carlos Ortega Ruiz</t>
  </si>
  <si>
    <t xml:space="preserve">645 220 907</t>
  </si>
  <si>
    <t xml:space="preserve">Transferencia</t>
  </si>
  <si>
    <t xml:space="preserve">Marta Sáez Delgado</t>
  </si>
  <si>
    <t xml:space="preserve">699 517 340</t>
  </si>
  <si>
    <t xml:space="preserve">Efectivo</t>
  </si>
  <si>
    <t xml:space="preserve">Javier Nieto Campos</t>
  </si>
  <si>
    <t xml:space="preserve">611 884 226</t>
  </si>
  <si>
    <t xml:space="preserve">Elena Prieto Vidal</t>
  </si>
  <si>
    <t xml:space="preserve">688 402 175</t>
  </si>
  <si>
    <t xml:space="preserve">Diego Herrera Lozano</t>
  </si>
  <si>
    <t xml:space="preserve">674 913 508</t>
  </si>
  <si>
    <t xml:space="preserve">Ana Belén Cano Gil</t>
  </si>
  <si>
    <t xml:space="preserve">620 336 991</t>
  </si>
  <si>
    <t xml:space="preserve">Rubén Salas Marín</t>
  </si>
  <si>
    <t xml:space="preserve">657 108 442</t>
  </si>
  <si>
    <t xml:space="preserve">Patricia Gálvez Soto</t>
  </si>
  <si>
    <t xml:space="preserve">693 771 205</t>
  </si>
  <si>
    <t xml:space="preserve">Andrés Vega Ramos</t>
  </si>
  <si>
    <t xml:space="preserve">601 559 863</t>
  </si>
  <si>
    <t xml:space="preserve">Cristina Peña Bravo</t>
  </si>
  <si>
    <t xml:space="preserve">666 214 730</t>
  </si>
  <si>
    <t xml:space="preserve">Sergio Duarte León</t>
  </si>
  <si>
    <t xml:space="preserve">648 902 517</t>
  </si>
  <si>
    <t xml:space="preserve">Nuria Ibáñez Costa</t>
  </si>
  <si>
    <t xml:space="preserve">677 340 118</t>
  </si>
  <si>
    <t xml:space="preserve">Pablo Reyes Aguado</t>
  </si>
  <si>
    <t xml:space="preserve">615 806 349</t>
  </si>
  <si>
    <t xml:space="preserve">Silvia Moreno Pardo</t>
  </si>
  <si>
    <t xml:space="preserve">692 118 073</t>
  </si>
  <si>
    <t xml:space="preserve">Héctor Lorca Núñez</t>
  </si>
  <si>
    <t xml:space="preserve">639 425 660</t>
  </si>
  <si>
    <t xml:space="preserve">Beatriz Aranda Rico</t>
  </si>
  <si>
    <t xml:space="preserve">604 771 289</t>
  </si>
  <si>
    <t xml:space="preserve">Iván Castaño Mora</t>
  </si>
  <si>
    <t xml:space="preserve">658 213 946</t>
  </si>
  <si>
    <t xml:space="preserve">Rocío Bermejo Cruz</t>
  </si>
  <si>
    <t xml:space="preserve">681 550 302</t>
  </si>
  <si>
    <t xml:space="preserve">Alberto Gil Serrano</t>
  </si>
  <si>
    <t xml:space="preserve">626 947 118</t>
  </si>
  <si>
    <t xml:space="preserve">Teresa Vallejo Rubio</t>
  </si>
  <si>
    <t xml:space="preserve">613 402 887</t>
  </si>
  <si>
    <t xml:space="preserve">Marcos Redondo Gómez</t>
  </si>
  <si>
    <t xml:space="preserve">669 158 743</t>
  </si>
  <si>
    <t xml:space="preserve">Alicia Fuentes Bravo</t>
  </si>
  <si>
    <t xml:space="preserve">640 926 351</t>
  </si>
  <si>
    <t xml:space="preserve">Jorge Miralles Paz</t>
  </si>
  <si>
    <t xml:space="preserve">697 083 214</t>
  </si>
  <si>
    <t xml:space="preserve">Sara Escobar Luna</t>
  </si>
  <si>
    <t xml:space="preserve">654 771 620</t>
  </si>
  <si>
    <t xml:space="preserve">Daniel Prado Sanz</t>
  </si>
  <si>
    <t xml:space="preserve">608 339 175</t>
  </si>
  <si>
    <t xml:space="preserve">Laura Quesada Vera</t>
  </si>
  <si>
    <t xml:space="preserve">672 514 908</t>
  </si>
  <si>
    <t xml:space="preserve">Óscar Benítez Rey</t>
  </si>
  <si>
    <t xml:space="preserve">631 806 447</t>
  </si>
  <si>
    <t xml:space="preserve">Irene Montes Calvo</t>
  </si>
  <si>
    <t xml:space="preserve">688 213 059</t>
  </si>
  <si>
    <t xml:space="preserve">Guillermo Solís Arias</t>
  </si>
  <si>
    <t xml:space="preserve">617 940 328</t>
  </si>
  <si>
    <t xml:space="preserve">Verónica Lara Pinto</t>
  </si>
  <si>
    <t xml:space="preserve">645 118 703</t>
  </si>
  <si>
    <t xml:space="preserve">Adrián Cuevas Roca</t>
  </si>
  <si>
    <t xml:space="preserve">699 302 561</t>
  </si>
  <si>
    <t xml:space="preserve">Natalia Ferrer Bit</t>
  </si>
  <si>
    <t xml:space="preserve">602 447 819</t>
  </si>
  <si>
    <t xml:space="preserve">Emilio Rueda Vázquez</t>
  </si>
  <si>
    <t xml:space="preserve">663 971 250</t>
  </si>
  <si>
    <t xml:space="preserve">Carmen Nogal Silva</t>
  </si>
  <si>
    <t xml:space="preserve">676 118 934</t>
  </si>
  <si>
    <t xml:space="preserve">Tomás Alfaro Gil</t>
  </si>
  <si>
    <t xml:space="preserve">624 803 517</t>
  </si>
  <si>
    <t xml:space="preserve">Raquel Espín Torres</t>
  </si>
  <si>
    <t xml:space="preserve">691 350 208</t>
  </si>
  <si>
    <t xml:space="preserve">Víctor Palma Ledo</t>
  </si>
  <si>
    <t xml:space="preserve">638 771 462</t>
  </si>
  <si>
    <t xml:space="preserve">Mónica Rosales Vega</t>
  </si>
  <si>
    <t xml:space="preserve">655 209 813</t>
  </si>
  <si>
    <t xml:space="preserve">Fernando Ariza Cid</t>
  </si>
  <si>
    <t xml:space="preserve">607 442 190</t>
  </si>
  <si>
    <t xml:space="preserve">Gema Cordero Mata</t>
  </si>
  <si>
    <t xml:space="preserve">682 118 375</t>
  </si>
  <si>
    <t xml:space="preserve">Hugo Villar Sáenz</t>
  </si>
  <si>
    <t xml:space="preserve">640 559 903</t>
  </si>
  <si>
    <t xml:space="preserve">TOTAL</t>
  </si>
  <si>
    <t xml:space="preserve">Importe comprometido (pagado + reservado)</t>
  </si>
  <si>
    <t xml:space="preserve">CUADRÍCULA DE LA RIFA · 100 NÚMEROS</t>
  </si>
  <si>
    <t xml:space="preserve">Mapa visual del sorteo. El color de cada número se actualiza según su estado en «Registro».</t>
  </si>
  <si>
    <t xml:space="preserve">Leyenda:</t>
  </si>
  <si>
    <t xml:space="preserve">Consejo: imprime esta hoja para colocarla en un tablón; táchala o coloréala a mano si lo prefieres.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</si>
</sst>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dd/mm/yyyy"/>
    <numFmt numFmtId="167" formatCode="#,##0.00&quot; €&quot;"/>
    <numFmt numFmtId="168" formatCode="0.0%"/>
    <numFmt numFmtId="169" formatCode="General"/>
  </numFmts>
  <fonts count="2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1"/>
      <color rgb="FF0E403B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E403B"/>
      <name val="Arial"/>
      <family val="0"/>
      <charset val="1"/>
    </font>
    <font>
      <b val="true"/>
      <sz val="12"/>
      <color rgb="FFE4B200"/>
      <name val="Arial"/>
      <family val="0"/>
      <charset val="1"/>
    </font>
    <font>
      <sz val="9"/>
      <color rgb="FF59595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6100"/>
      <name val="Arial"/>
      <family val="0"/>
      <charset val="1"/>
    </font>
    <font>
      <b val="true"/>
      <sz val="10"/>
      <color rgb="FF9C6500"/>
      <name val="Arial"/>
      <family val="0"/>
      <charset val="1"/>
    </font>
    <font>
      <b val="true"/>
      <sz val="10"/>
      <color rgb="FF808080"/>
      <name val="Arial"/>
      <family val="0"/>
      <charset val="1"/>
    </font>
    <font>
      <i val="true"/>
      <sz val="9"/>
      <color rgb="FF595959"/>
      <name val="Arial"/>
      <family val="0"/>
      <charset val="1"/>
    </font>
    <font>
      <b val="true"/>
      <sz val="15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FFFFFF"/>
      <name val="Arial"/>
      <family val="0"/>
      <charset val="1"/>
    </font>
    <font>
      <b val="true"/>
      <sz val="12"/>
      <color rgb="FF000000"/>
      <name val="Arial"/>
      <family val="0"/>
      <charset val="1"/>
    </font>
  </fonts>
  <fills count="11">
    <fill>
      <patternFill patternType="none"/>
    </fill>
    <fill>
      <patternFill patternType="gray125"/>
    </fill>
    <fill>
      <patternFill patternType="solid">
        <fgColor rgb="FF0E403B"/>
        <bgColor rgb="FF145A52"/>
      </patternFill>
    </fill>
    <fill>
      <patternFill patternType="solid">
        <fgColor rgb="FF145A52"/>
        <bgColor rgb="FF0E403B"/>
      </patternFill>
    </fill>
    <fill>
      <patternFill patternType="solid">
        <fgColor rgb="FFD6E8E4"/>
        <bgColor rgb="FFD9EAD3"/>
      </patternFill>
    </fill>
    <fill>
      <patternFill patternType="solid">
        <fgColor rgb="FFEAF3F1"/>
        <bgColor rgb="FFF2F2F2"/>
      </patternFill>
    </fill>
    <fill>
      <patternFill patternType="solid">
        <fgColor rgb="FFFFF6D5"/>
        <bgColor rgb="FFF2F2F2"/>
      </patternFill>
    </fill>
    <fill>
      <patternFill patternType="solid">
        <fgColor rgb="FFD9EAD3"/>
        <bgColor rgb="FFD6E8E4"/>
      </patternFill>
    </fill>
    <fill>
      <patternFill patternType="solid">
        <fgColor rgb="FFC6EFCE"/>
        <bgColor rgb="FFD9EAD3"/>
      </patternFill>
    </fill>
    <fill>
      <patternFill patternType="solid">
        <fgColor rgb="FFFFEB9C"/>
        <bgColor rgb="FFFFF6D5"/>
      </patternFill>
    </fill>
    <fill>
      <patternFill patternType="solid">
        <fgColor rgb="FFF2F2F2"/>
        <bgColor rgb="FFEAF3F1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6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7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8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9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1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9" fillId="3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ont>
        <name val="Arial"/>
        <charset val="1"/>
        <family val="0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color rgb="FF9C6500"/>
        <sz val="10"/>
      </font>
      <fill>
        <patternFill>
          <bgColor rgb="FFFFEB9C"/>
        </patternFill>
      </fill>
    </dxf>
    <dxf>
      <font>
        <name val="Arial"/>
        <charset val="1"/>
        <family val="0"/>
        <color rgb="FF808080"/>
        <sz val="10"/>
      </font>
      <fill>
        <patternFill>
          <bgColor rgb="FFF2F2F2"/>
        </patternFill>
      </fill>
    </dxf>
    <dxf>
      <font>
        <name val="Arial"/>
        <charset val="1"/>
        <family val="0"/>
        <b val="1"/>
        <color rgb="FF006100"/>
        <sz val="12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6500"/>
        <sz val="12"/>
      </font>
      <fill>
        <patternFill>
          <bgColor rgb="FFFFEB9C"/>
        </patternFill>
      </fill>
    </dxf>
    <dxf>
      <font>
        <name val="Arial"/>
        <charset val="1"/>
        <family val="0"/>
        <b val="1"/>
        <color rgb="FF808080"/>
        <sz val="12"/>
      </font>
      <fill>
        <patternFill>
          <bgColor rgb="FFF2F2F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9C6500"/>
      <rgbColor rgb="FF800080"/>
      <rgbColor rgb="FF145A52"/>
      <rgbColor rgb="FFBFBFBF"/>
      <rgbColor rgb="FF808080"/>
      <rgbColor rgb="FF9999FF"/>
      <rgbColor rgb="FF993366"/>
      <rgbColor rgb="FFFFF6D5"/>
      <rgbColor rgb="FFEAF3F1"/>
      <rgbColor rgb="FF660066"/>
      <rgbColor rgb="FFFF8080"/>
      <rgbColor rgb="FF0066CC"/>
      <rgbColor rgb="FFD9EAD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8E4"/>
      <rgbColor rgb="FFC6EFCE"/>
      <rgbColor rgb="FFFFEB9C"/>
      <rgbColor rgb="FF99CCFF"/>
      <rgbColor rgb="FFFF99CC"/>
      <rgbColor rgb="FFCC99FF"/>
      <rgbColor rgb="FFF2F2F2"/>
      <rgbColor rgb="FF3366FF"/>
      <rgbColor rgb="FF33CCCC"/>
      <rgbColor rgb="FF99CC00"/>
      <rgbColor rgb="FFFFCC00"/>
      <rgbColor rgb="FFE4B200"/>
      <rgbColor rgb="FFFF6600"/>
      <rgbColor rgb="FF595959"/>
      <rgbColor rgb="FF969696"/>
      <rgbColor rgb="FF0E403B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7"/>
    <col collapsed="false" customWidth="true" hidden="false" outlineLevel="0" max="2" min="2" style="0" width="34"/>
    <col collapsed="false" customWidth="true" hidden="false" outlineLevel="0" max="4" min="3" style="0" width="3"/>
    <col collapsed="false" customWidth="true" hidden="false" outlineLevel="0" max="5" min="5" style="0" width="20"/>
    <col collapsed="false" customWidth="true" hidden="false" outlineLevel="0" max="6" min="6" style="0" width="15"/>
    <col collapsed="false" customWidth="true" hidden="false" outlineLevel="0" max="8" min="7" style="0" width="12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15" hidden="false" customHeight="false" outlineLevel="0" collapsed="false">
      <c r="A4" s="3" t="s">
        <v>2</v>
      </c>
      <c r="B4" s="3"/>
      <c r="E4" s="3" t="s">
        <v>3</v>
      </c>
      <c r="F4" s="3"/>
      <c r="G4" s="3"/>
      <c r="H4" s="3"/>
    </row>
    <row r="5" customFormat="false" ht="15" hidden="false" customHeight="false" outlineLevel="0" collapsed="false">
      <c r="A5" s="4" t="s">
        <v>4</v>
      </c>
      <c r="B5" s="5" t="s">
        <v>5</v>
      </c>
      <c r="E5" s="4" t="s">
        <v>6</v>
      </c>
      <c r="F5" s="4"/>
      <c r="G5" s="6" t="n">
        <f aca="false">COUNT(Registro!$A$4:$A$103)</f>
        <v>100</v>
      </c>
      <c r="H5" s="6"/>
    </row>
    <row r="6" customFormat="false" ht="15" hidden="false" customHeight="false" outlineLevel="0" collapsed="false">
      <c r="A6" s="4" t="s">
        <v>7</v>
      </c>
      <c r="B6" s="5" t="s">
        <v>8</v>
      </c>
      <c r="E6" s="4" t="s">
        <v>9</v>
      </c>
      <c r="F6" s="4"/>
      <c r="G6" s="6" t="n">
        <f aca="false">G7+G8</f>
        <v>42</v>
      </c>
      <c r="H6" s="6"/>
    </row>
    <row r="7" customFormat="false" ht="15" hidden="false" customHeight="false" outlineLevel="0" collapsed="false">
      <c r="A7" s="4" t="s">
        <v>10</v>
      </c>
      <c r="B7" s="5" t="s">
        <v>11</v>
      </c>
      <c r="E7" s="4" t="s">
        <v>12</v>
      </c>
      <c r="F7" s="4"/>
      <c r="G7" s="6" t="n">
        <f aca="false">COUNTIF(Registro!$B$4:$B$103,"Pagado")</f>
        <v>30</v>
      </c>
      <c r="H7" s="6"/>
    </row>
    <row r="8" customFormat="false" ht="15" hidden="false" customHeight="false" outlineLevel="0" collapsed="false">
      <c r="A8" s="4" t="s">
        <v>13</v>
      </c>
      <c r="B8" s="7" t="n">
        <v>46378</v>
      </c>
      <c r="E8" s="4" t="s">
        <v>14</v>
      </c>
      <c r="F8" s="4"/>
      <c r="G8" s="6" t="n">
        <f aca="false">COUNTIF(Registro!$B$4:$B$103,"Reservado")</f>
        <v>12</v>
      </c>
      <c r="H8" s="6"/>
    </row>
    <row r="9" customFormat="false" ht="15" hidden="false" customHeight="false" outlineLevel="0" collapsed="false">
      <c r="A9" s="4" t="s">
        <v>15</v>
      </c>
      <c r="B9" s="8" t="n">
        <v>3</v>
      </c>
      <c r="E9" s="4" t="s">
        <v>16</v>
      </c>
      <c r="F9" s="4"/>
      <c r="G9" s="6" t="n">
        <f aca="false">COUNTIF(Registro!$B$4:$B$103,"Libre")</f>
        <v>58</v>
      </c>
      <c r="H9" s="6"/>
    </row>
    <row r="10" customFormat="false" ht="15" hidden="false" customHeight="false" outlineLevel="0" collapsed="false">
      <c r="A10" s="4" t="s">
        <v>17</v>
      </c>
      <c r="B10" s="5" t="s">
        <v>18</v>
      </c>
      <c r="E10" s="4" t="s">
        <v>19</v>
      </c>
      <c r="F10" s="4"/>
      <c r="G10" s="9" t="n">
        <f aca="false">IFERROR(G6/G5,0)</f>
        <v>0.42</v>
      </c>
      <c r="H10" s="9"/>
    </row>
    <row r="11" customFormat="false" ht="15" hidden="false" customHeight="false" outlineLevel="0" collapsed="false">
      <c r="A11" s="4" t="s">
        <v>20</v>
      </c>
      <c r="B11" s="5" t="s">
        <v>21</v>
      </c>
      <c r="E11" s="4" t="s">
        <v>22</v>
      </c>
      <c r="F11" s="4"/>
      <c r="G11" s="10" t="n">
        <f aca="false">SUMIFS(Registro!$E$4:$E$103,Registro!$B$4:$B$103,"Pagado")</f>
        <v>90</v>
      </c>
      <c r="H11" s="10"/>
    </row>
    <row r="12" customFormat="false" ht="15" hidden="false" customHeight="false" outlineLevel="0" collapsed="false">
      <c r="A12" s="4" t="s">
        <v>23</v>
      </c>
      <c r="B12" s="5" t="s">
        <v>24</v>
      </c>
      <c r="E12" s="4" t="s">
        <v>25</v>
      </c>
      <c r="F12" s="4"/>
      <c r="G12" s="11" t="n">
        <f aca="false">SUMIFS(Registro!$E$4:$E$103,Registro!$B$4:$B$103,"Reservado")</f>
        <v>36</v>
      </c>
      <c r="H12" s="11"/>
    </row>
    <row r="13" customFormat="false" ht="15" hidden="false" customHeight="false" outlineLevel="0" collapsed="false">
      <c r="E13" s="4" t="s">
        <v>26</v>
      </c>
      <c r="F13" s="4"/>
      <c r="G13" s="11" t="n">
        <f aca="false">G5*Panel!$B$9</f>
        <v>300</v>
      </c>
      <c r="H13" s="11"/>
    </row>
    <row r="15" customFormat="false" ht="15" hidden="false" customHeight="false" outlineLevel="0" collapsed="false">
      <c r="A15" s="3" t="s">
        <v>27</v>
      </c>
      <c r="B15" s="3"/>
      <c r="C15" s="3"/>
      <c r="D15" s="3"/>
      <c r="E15" s="3"/>
      <c r="F15" s="3"/>
      <c r="G15" s="3"/>
      <c r="H15" s="3"/>
    </row>
    <row r="16" customFormat="false" ht="15" hidden="false" customHeight="false" outlineLevel="0" collapsed="false">
      <c r="A16" s="4" t="s">
        <v>28</v>
      </c>
      <c r="B16" s="12" t="n">
        <v>7</v>
      </c>
      <c r="C16" s="12"/>
      <c r="D16" s="12"/>
      <c r="F16" s="13" t="s">
        <v>29</v>
      </c>
      <c r="G16" s="13"/>
      <c r="H16" s="14" t="n">
        <f aca="false">RANDBETWEEN(1,100)</f>
        <v>6</v>
      </c>
    </row>
    <row r="17" customFormat="false" ht="15" hidden="false" customHeight="true" outlineLevel="0" collapsed="false">
      <c r="A17" s="4" t="s">
        <v>30</v>
      </c>
      <c r="B17" s="15" t="str">
        <f aca="false">IFERROR(INDEX(Registro!$C$4:$C$103,MATCH($B$16,Registro!$A$4:$A$103,0)),"—")</f>
        <v>Diego Herrera Lozano</v>
      </c>
      <c r="C17" s="15"/>
      <c r="D17" s="15"/>
      <c r="F17" s="16" t="s">
        <v>31</v>
      </c>
      <c r="G17" s="16"/>
      <c r="H17" s="16"/>
    </row>
    <row r="18" customFormat="false" ht="15" hidden="false" customHeight="false" outlineLevel="0" collapsed="false">
      <c r="A18" s="4" t="s">
        <v>32</v>
      </c>
      <c r="B18" s="15" t="str">
        <f aca="false">IFERROR(INDEX(Registro!$D$4:$D$103,MATCH($B$16,Registro!$A$4:$A$103,0)),"—")</f>
        <v>674 913 508</v>
      </c>
      <c r="C18" s="15"/>
      <c r="D18" s="15"/>
      <c r="F18" s="16"/>
      <c r="G18" s="16"/>
      <c r="H18" s="16"/>
    </row>
    <row r="19" customFormat="false" ht="15" hidden="false" customHeight="false" outlineLevel="0" collapsed="false">
      <c r="A19" s="4" t="s">
        <v>33</v>
      </c>
      <c r="B19" s="15" t="str">
        <f aca="false">IFERROR(INDEX(Registro!$B$4:$B$103,MATCH($B$16,Registro!$A$4:$A$103,0)),"—")</f>
        <v>Pagado</v>
      </c>
      <c r="C19" s="15"/>
      <c r="D19" s="15"/>
    </row>
    <row r="20" customFormat="false" ht="15" hidden="false" customHeight="false" outlineLevel="0" collapsed="false">
      <c r="A20" s="4" t="s">
        <v>34</v>
      </c>
      <c r="B20" s="15" t="str">
        <f aca="false">IF($B$16="","Escribe un número del 1 al 100",IF(INDEX(Registro!$B$4:$B$103,MATCH($B$16,Registro!$A$4:$A$103,0))="Pagado","✔ Número pagado: ganador válido",IF(INDEX(Registro!$B$4:$B$103,MATCH($B$16,Registro!$A$4:$A$103,0))="Reservado","⚠ Reservado: cobro pendiente","✖ Número no vendido: repetir sorteo")))</f>
        <v>✔ Número pagado: ganador válido</v>
      </c>
      <c r="C20" s="15"/>
      <c r="D20" s="15"/>
    </row>
    <row r="21" customFormat="false" ht="15" hidden="false" customHeight="false" outlineLevel="0" collapsed="false">
      <c r="A21" s="17" t="s">
        <v>35</v>
      </c>
      <c r="B21" s="17"/>
      <c r="C21" s="17"/>
      <c r="D21" s="17"/>
      <c r="E21" s="17"/>
      <c r="F21" s="17"/>
      <c r="G21" s="17"/>
      <c r="H21" s="17"/>
    </row>
    <row r="22" customFormat="false" ht="15" hidden="false" customHeight="false" outlineLevel="0" collapsed="false">
      <c r="A22" s="18" t="s">
        <v>36</v>
      </c>
      <c r="B22" s="15" t="s">
        <v>37</v>
      </c>
      <c r="C22" s="15"/>
      <c r="D22" s="15"/>
      <c r="E22" s="15"/>
      <c r="F22" s="15"/>
      <c r="G22" s="15"/>
      <c r="H22" s="15"/>
    </row>
    <row r="23" customFormat="false" ht="15" hidden="false" customHeight="false" outlineLevel="0" collapsed="false">
      <c r="A23" s="19" t="s">
        <v>38</v>
      </c>
      <c r="B23" s="15" t="s">
        <v>39</v>
      </c>
      <c r="C23" s="15"/>
      <c r="D23" s="15"/>
      <c r="E23" s="15"/>
      <c r="F23" s="15"/>
      <c r="G23" s="15"/>
      <c r="H23" s="15"/>
    </row>
    <row r="24" customFormat="false" ht="15" hidden="false" customHeight="false" outlineLevel="0" collapsed="false">
      <c r="A24" s="20" t="s">
        <v>40</v>
      </c>
      <c r="B24" s="15" t="s">
        <v>41</v>
      </c>
      <c r="C24" s="15"/>
      <c r="D24" s="15"/>
      <c r="E24" s="15"/>
      <c r="F24" s="15"/>
      <c r="G24" s="15"/>
      <c r="H24" s="15"/>
    </row>
    <row r="25" customFormat="false" ht="15" hidden="false" customHeight="false" outlineLevel="0" collapsed="false">
      <c r="A25" s="21" t="s">
        <v>42</v>
      </c>
      <c r="B25" s="15" t="s">
        <v>43</v>
      </c>
      <c r="C25" s="15"/>
      <c r="D25" s="15"/>
      <c r="E25" s="15"/>
      <c r="F25" s="15"/>
      <c r="G25" s="15"/>
      <c r="H25" s="15"/>
    </row>
    <row r="26" customFormat="false" ht="15" hidden="false" customHeight="false" outlineLevel="0" collapsed="false">
      <c r="A26" s="22" t="s">
        <v>44</v>
      </c>
      <c r="B26" s="22"/>
      <c r="C26" s="22"/>
      <c r="D26" s="22"/>
      <c r="E26" s="22"/>
      <c r="F26" s="22"/>
      <c r="G26" s="22"/>
      <c r="H26" s="22"/>
    </row>
  </sheetData>
  <mergeCells count="36">
    <mergeCell ref="A1:H1"/>
    <mergeCell ref="A2:H2"/>
    <mergeCell ref="A4:B4"/>
    <mergeCell ref="E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A15:H15"/>
    <mergeCell ref="B16:D16"/>
    <mergeCell ref="F16:G16"/>
    <mergeCell ref="B17:D17"/>
    <mergeCell ref="F17:H18"/>
    <mergeCell ref="B18:D18"/>
    <mergeCell ref="B19:D19"/>
    <mergeCell ref="B20:D20"/>
    <mergeCell ref="A21:H21"/>
    <mergeCell ref="B22:H22"/>
    <mergeCell ref="B23:H23"/>
    <mergeCell ref="B24:H24"/>
    <mergeCell ref="B25:H25"/>
    <mergeCell ref="A26:H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10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3"/>
    <col collapsed="false" customWidth="true" hidden="false" outlineLevel="0" max="3" min="3" style="0" width="26"/>
    <col collapsed="false" customWidth="true" hidden="false" outlineLevel="0" max="4" min="4" style="0" width="16"/>
    <col collapsed="false" customWidth="true" hidden="false" outlineLevel="0" max="6" min="5" style="0" width="13"/>
    <col collapsed="false" customWidth="true" hidden="false" outlineLevel="0" max="7" min="7" style="0" width="26"/>
  </cols>
  <sheetData>
    <row r="1" customFormat="false" ht="25.5" hidden="false" customHeight="true" outlineLevel="0" collapsed="false">
      <c r="A1" s="23" t="s">
        <v>45</v>
      </c>
      <c r="B1" s="23"/>
      <c r="C1" s="23"/>
      <c r="D1" s="23"/>
      <c r="E1" s="23"/>
      <c r="F1" s="23"/>
      <c r="G1" s="23"/>
    </row>
    <row r="2" customFormat="false" ht="24" hidden="false" customHeight="true" outlineLevel="0" collapsed="false">
      <c r="A2" s="24" t="s">
        <v>46</v>
      </c>
      <c r="B2" s="24"/>
      <c r="C2" s="24"/>
      <c r="D2" s="24"/>
      <c r="E2" s="24"/>
      <c r="F2" s="24"/>
      <c r="G2" s="24"/>
    </row>
    <row r="3" customFormat="false" ht="19.5" hidden="false" customHeight="true" outlineLevel="0" collapsed="false">
      <c r="A3" s="25" t="s">
        <v>47</v>
      </c>
      <c r="B3" s="25" t="s">
        <v>48</v>
      </c>
      <c r="C3" s="25" t="s">
        <v>49</v>
      </c>
      <c r="D3" s="25" t="s">
        <v>50</v>
      </c>
      <c r="E3" s="25" t="s">
        <v>51</v>
      </c>
      <c r="F3" s="25" t="s">
        <v>52</v>
      </c>
      <c r="G3" s="25" t="s">
        <v>53</v>
      </c>
    </row>
    <row r="4" customFormat="false" ht="15" hidden="false" customHeight="false" outlineLevel="0" collapsed="false">
      <c r="A4" s="26" t="n">
        <v>1</v>
      </c>
      <c r="B4" s="27" t="s">
        <v>38</v>
      </c>
      <c r="C4" s="15" t="s">
        <v>54</v>
      </c>
      <c r="D4" s="27" t="s">
        <v>55</v>
      </c>
      <c r="E4" s="28" t="n">
        <f aca="false">IF(B4="Libre",0,Panel!$B$9)</f>
        <v>3</v>
      </c>
      <c r="F4" s="29" t="n">
        <v>46331</v>
      </c>
      <c r="G4" s="15" t="s">
        <v>56</v>
      </c>
    </row>
    <row r="5" customFormat="false" ht="15" hidden="false" customHeight="false" outlineLevel="0" collapsed="false">
      <c r="A5" s="26" t="n">
        <v>2</v>
      </c>
      <c r="B5" s="27" t="s">
        <v>38</v>
      </c>
      <c r="C5" s="15" t="s">
        <v>57</v>
      </c>
      <c r="D5" s="27" t="s">
        <v>58</v>
      </c>
      <c r="E5" s="28" t="n">
        <f aca="false">IF(B5="Libre",0,Panel!$B$9)</f>
        <v>3</v>
      </c>
      <c r="F5" s="29" t="n">
        <v>46333</v>
      </c>
      <c r="G5" s="15" t="s">
        <v>59</v>
      </c>
    </row>
    <row r="6" customFormat="false" ht="15" hidden="false" customHeight="false" outlineLevel="0" collapsed="false">
      <c r="A6" s="26" t="n">
        <v>3</v>
      </c>
      <c r="B6" s="27" t="s">
        <v>38</v>
      </c>
      <c r="C6" s="15" t="s">
        <v>60</v>
      </c>
      <c r="D6" s="27" t="s">
        <v>61</v>
      </c>
      <c r="E6" s="28" t="n">
        <f aca="false">IF(B6="Libre",0,Panel!$B$9)</f>
        <v>3</v>
      </c>
      <c r="F6" s="29" t="n">
        <v>46335</v>
      </c>
      <c r="G6" s="15" t="s">
        <v>62</v>
      </c>
    </row>
    <row r="7" customFormat="false" ht="15" hidden="false" customHeight="false" outlineLevel="0" collapsed="false">
      <c r="A7" s="26" t="n">
        <v>4</v>
      </c>
      <c r="B7" s="27" t="s">
        <v>40</v>
      </c>
      <c r="C7" s="15" t="s">
        <v>63</v>
      </c>
      <c r="D7" s="27" t="s">
        <v>64</v>
      </c>
      <c r="E7" s="28" t="n">
        <f aca="false">IF(B7="Libre",0,Panel!$B$9)</f>
        <v>3</v>
      </c>
      <c r="F7" s="29" t="n">
        <v>46337</v>
      </c>
      <c r="G7" s="15" t="s">
        <v>56</v>
      </c>
    </row>
    <row r="8" customFormat="false" ht="15" hidden="false" customHeight="false" outlineLevel="0" collapsed="false">
      <c r="A8" s="26" t="n">
        <v>5</v>
      </c>
      <c r="B8" s="27" t="s">
        <v>38</v>
      </c>
      <c r="C8" s="15" t="s">
        <v>65</v>
      </c>
      <c r="D8" s="27" t="s">
        <v>66</v>
      </c>
      <c r="E8" s="28" t="n">
        <f aca="false">IF(B8="Libre",0,Panel!$B$9)</f>
        <v>3</v>
      </c>
      <c r="F8" s="29" t="n">
        <v>46339</v>
      </c>
      <c r="G8" s="15" t="s">
        <v>59</v>
      </c>
    </row>
    <row r="9" customFormat="false" ht="15" hidden="false" customHeight="false" outlineLevel="0" collapsed="false">
      <c r="A9" s="26" t="n">
        <v>6</v>
      </c>
      <c r="B9" s="27" t="s">
        <v>42</v>
      </c>
      <c r="C9" s="15"/>
      <c r="D9" s="27"/>
      <c r="E9" s="28" t="n">
        <f aca="false">IF(B9="Libre",0,Panel!$B$9)</f>
        <v>0</v>
      </c>
      <c r="F9" s="29"/>
      <c r="G9" s="15"/>
    </row>
    <row r="10" customFormat="false" ht="15" hidden="false" customHeight="false" outlineLevel="0" collapsed="false">
      <c r="A10" s="26" t="n">
        <v>7</v>
      </c>
      <c r="B10" s="27" t="s">
        <v>38</v>
      </c>
      <c r="C10" s="15" t="s">
        <v>67</v>
      </c>
      <c r="D10" s="27" t="s">
        <v>68</v>
      </c>
      <c r="E10" s="28" t="n">
        <f aca="false">IF(B10="Libre",0,Panel!$B$9)</f>
        <v>3</v>
      </c>
      <c r="F10" s="29" t="n">
        <v>46343</v>
      </c>
      <c r="G10" s="15" t="s">
        <v>56</v>
      </c>
    </row>
    <row r="11" customFormat="false" ht="15" hidden="false" customHeight="false" outlineLevel="0" collapsed="false">
      <c r="A11" s="26" t="n">
        <v>8</v>
      </c>
      <c r="B11" s="27" t="s">
        <v>38</v>
      </c>
      <c r="C11" s="15" t="s">
        <v>69</v>
      </c>
      <c r="D11" s="27" t="s">
        <v>70</v>
      </c>
      <c r="E11" s="28" t="n">
        <f aca="false">IF(B11="Libre",0,Panel!$B$9)</f>
        <v>3</v>
      </c>
      <c r="F11" s="29" t="n">
        <v>46345</v>
      </c>
      <c r="G11" s="15" t="s">
        <v>59</v>
      </c>
    </row>
    <row r="12" customFormat="false" ht="15" hidden="false" customHeight="false" outlineLevel="0" collapsed="false">
      <c r="A12" s="26" t="n">
        <v>9</v>
      </c>
      <c r="B12" s="27" t="s">
        <v>40</v>
      </c>
      <c r="C12" s="15" t="s">
        <v>71</v>
      </c>
      <c r="D12" s="27" t="s">
        <v>72</v>
      </c>
      <c r="E12" s="28" t="n">
        <f aca="false">IF(B12="Libre",0,Panel!$B$9)</f>
        <v>3</v>
      </c>
      <c r="F12" s="29" t="n">
        <v>46347</v>
      </c>
      <c r="G12" s="15" t="s">
        <v>62</v>
      </c>
    </row>
    <row r="13" customFormat="false" ht="15" hidden="false" customHeight="false" outlineLevel="0" collapsed="false">
      <c r="A13" s="26" t="n">
        <v>10</v>
      </c>
      <c r="B13" s="27" t="s">
        <v>42</v>
      </c>
      <c r="C13" s="15"/>
      <c r="D13" s="27"/>
      <c r="E13" s="28" t="n">
        <f aca="false">IF(B13="Libre",0,Panel!$B$9)</f>
        <v>0</v>
      </c>
      <c r="F13" s="29"/>
      <c r="G13" s="15"/>
    </row>
    <row r="14" customFormat="false" ht="15" hidden="false" customHeight="false" outlineLevel="0" collapsed="false">
      <c r="A14" s="26" t="n">
        <v>11</v>
      </c>
      <c r="B14" s="27" t="s">
        <v>38</v>
      </c>
      <c r="C14" s="15" t="s">
        <v>73</v>
      </c>
      <c r="D14" s="27" t="s">
        <v>74</v>
      </c>
      <c r="E14" s="28" t="n">
        <f aca="false">IF(B14="Libre",0,Panel!$B$9)</f>
        <v>3</v>
      </c>
      <c r="F14" s="29" t="n">
        <v>46351</v>
      </c>
      <c r="G14" s="15" t="s">
        <v>59</v>
      </c>
    </row>
    <row r="15" customFormat="false" ht="15" hidden="false" customHeight="false" outlineLevel="0" collapsed="false">
      <c r="A15" s="26" t="n">
        <v>12</v>
      </c>
      <c r="B15" s="27" t="s">
        <v>40</v>
      </c>
      <c r="C15" s="15" t="s">
        <v>75</v>
      </c>
      <c r="D15" s="27" t="s">
        <v>76</v>
      </c>
      <c r="E15" s="28" t="n">
        <f aca="false">IF(B15="Libre",0,Panel!$B$9)</f>
        <v>3</v>
      </c>
      <c r="F15" s="29" t="n">
        <v>46353</v>
      </c>
      <c r="G15" s="15" t="s">
        <v>62</v>
      </c>
    </row>
    <row r="16" customFormat="false" ht="15" hidden="false" customHeight="false" outlineLevel="0" collapsed="false">
      <c r="A16" s="26" t="n">
        <v>13</v>
      </c>
      <c r="B16" s="27" t="s">
        <v>38</v>
      </c>
      <c r="C16" s="15" t="s">
        <v>77</v>
      </c>
      <c r="D16" s="27" t="s">
        <v>78</v>
      </c>
      <c r="E16" s="28" t="n">
        <f aca="false">IF(B16="Libre",0,Panel!$B$9)</f>
        <v>3</v>
      </c>
      <c r="F16" s="29" t="n">
        <v>46355</v>
      </c>
      <c r="G16" s="15" t="s">
        <v>56</v>
      </c>
    </row>
    <row r="17" customFormat="false" ht="15" hidden="false" customHeight="false" outlineLevel="0" collapsed="false">
      <c r="A17" s="26" t="n">
        <v>14</v>
      </c>
      <c r="B17" s="27" t="s">
        <v>42</v>
      </c>
      <c r="C17" s="15"/>
      <c r="D17" s="27"/>
      <c r="E17" s="28" t="n">
        <f aca="false">IF(B17="Libre",0,Panel!$B$9)</f>
        <v>0</v>
      </c>
      <c r="F17" s="29"/>
      <c r="G17" s="15"/>
    </row>
    <row r="18" customFormat="false" ht="15" hidden="false" customHeight="false" outlineLevel="0" collapsed="false">
      <c r="A18" s="26" t="n">
        <v>15</v>
      </c>
      <c r="B18" s="27" t="s">
        <v>38</v>
      </c>
      <c r="C18" s="15" t="s">
        <v>79</v>
      </c>
      <c r="D18" s="27" t="s">
        <v>80</v>
      </c>
      <c r="E18" s="28" t="n">
        <f aca="false">IF(B18="Libre",0,Panel!$B$9)</f>
        <v>3</v>
      </c>
      <c r="F18" s="29" t="n">
        <v>46359</v>
      </c>
      <c r="G18" s="15" t="s">
        <v>62</v>
      </c>
    </row>
    <row r="19" customFormat="false" ht="15" hidden="false" customHeight="false" outlineLevel="0" collapsed="false">
      <c r="A19" s="26" t="n">
        <v>16</v>
      </c>
      <c r="B19" s="27" t="s">
        <v>42</v>
      </c>
      <c r="C19" s="15"/>
      <c r="D19" s="27"/>
      <c r="E19" s="28" t="n">
        <f aca="false">IF(B19="Libre",0,Panel!$B$9)</f>
        <v>0</v>
      </c>
      <c r="F19" s="29"/>
      <c r="G19" s="15"/>
    </row>
    <row r="20" customFormat="false" ht="15" hidden="false" customHeight="false" outlineLevel="0" collapsed="false">
      <c r="A20" s="26" t="n">
        <v>17</v>
      </c>
      <c r="B20" s="27" t="s">
        <v>42</v>
      </c>
      <c r="C20" s="15"/>
      <c r="D20" s="27"/>
      <c r="E20" s="28" t="n">
        <f aca="false">IF(B20="Libre",0,Panel!$B$9)</f>
        <v>0</v>
      </c>
      <c r="F20" s="29"/>
      <c r="G20" s="15"/>
    </row>
    <row r="21" customFormat="false" ht="15" hidden="false" customHeight="false" outlineLevel="0" collapsed="false">
      <c r="A21" s="26" t="n">
        <v>18</v>
      </c>
      <c r="B21" s="27" t="s">
        <v>38</v>
      </c>
      <c r="C21" s="15" t="s">
        <v>81</v>
      </c>
      <c r="D21" s="27" t="s">
        <v>82</v>
      </c>
      <c r="E21" s="28" t="n">
        <f aca="false">IF(B21="Libre",0,Panel!$B$9)</f>
        <v>3</v>
      </c>
      <c r="F21" s="29" t="n">
        <v>46365</v>
      </c>
      <c r="G21" s="15" t="s">
        <v>62</v>
      </c>
    </row>
    <row r="22" customFormat="false" ht="15" hidden="false" customHeight="false" outlineLevel="0" collapsed="false">
      <c r="A22" s="26" t="n">
        <v>19</v>
      </c>
      <c r="B22" s="27" t="s">
        <v>40</v>
      </c>
      <c r="C22" s="15" t="s">
        <v>83</v>
      </c>
      <c r="D22" s="27" t="s">
        <v>84</v>
      </c>
      <c r="E22" s="28" t="n">
        <f aca="false">IF(B22="Libre",0,Panel!$B$9)</f>
        <v>3</v>
      </c>
      <c r="F22" s="29" t="n">
        <v>46367</v>
      </c>
      <c r="G22" s="15" t="s">
        <v>56</v>
      </c>
    </row>
    <row r="23" customFormat="false" ht="15" hidden="false" customHeight="false" outlineLevel="0" collapsed="false">
      <c r="A23" s="26" t="n">
        <v>20</v>
      </c>
      <c r="B23" s="27" t="s">
        <v>42</v>
      </c>
      <c r="C23" s="15"/>
      <c r="D23" s="27"/>
      <c r="E23" s="28" t="n">
        <f aca="false">IF(B23="Libre",0,Panel!$B$9)</f>
        <v>0</v>
      </c>
      <c r="F23" s="29"/>
      <c r="G23" s="15"/>
    </row>
    <row r="24" customFormat="false" ht="15" hidden="false" customHeight="false" outlineLevel="0" collapsed="false">
      <c r="A24" s="26" t="n">
        <v>21</v>
      </c>
      <c r="B24" s="27" t="s">
        <v>38</v>
      </c>
      <c r="C24" s="15" t="s">
        <v>85</v>
      </c>
      <c r="D24" s="27" t="s">
        <v>86</v>
      </c>
      <c r="E24" s="28" t="n">
        <f aca="false">IF(B24="Libre",0,Panel!$B$9)</f>
        <v>3</v>
      </c>
      <c r="F24" s="29" t="n">
        <v>46371</v>
      </c>
      <c r="G24" s="15" t="s">
        <v>62</v>
      </c>
    </row>
    <row r="25" customFormat="false" ht="15" hidden="false" customHeight="false" outlineLevel="0" collapsed="false">
      <c r="A25" s="26" t="n">
        <v>22</v>
      </c>
      <c r="B25" s="27" t="s">
        <v>42</v>
      </c>
      <c r="C25" s="15"/>
      <c r="D25" s="27"/>
      <c r="E25" s="28" t="n">
        <f aca="false">IF(B25="Libre",0,Panel!$B$9)</f>
        <v>0</v>
      </c>
      <c r="F25" s="29"/>
      <c r="G25" s="15"/>
    </row>
    <row r="26" customFormat="false" ht="15" hidden="false" customHeight="false" outlineLevel="0" collapsed="false">
      <c r="A26" s="26" t="n">
        <v>23</v>
      </c>
      <c r="B26" s="27" t="s">
        <v>38</v>
      </c>
      <c r="C26" s="15" t="s">
        <v>87</v>
      </c>
      <c r="D26" s="27" t="s">
        <v>88</v>
      </c>
      <c r="E26" s="28" t="n">
        <f aca="false">IF(B26="Libre",0,Panel!$B$9)</f>
        <v>3</v>
      </c>
      <c r="F26" s="29" t="n">
        <v>46330</v>
      </c>
      <c r="G26" s="15" t="s">
        <v>59</v>
      </c>
    </row>
    <row r="27" customFormat="false" ht="15" hidden="false" customHeight="false" outlineLevel="0" collapsed="false">
      <c r="A27" s="26" t="n">
        <v>24</v>
      </c>
      <c r="B27" s="27" t="s">
        <v>38</v>
      </c>
      <c r="C27" s="15" t="s">
        <v>89</v>
      </c>
      <c r="D27" s="27" t="s">
        <v>90</v>
      </c>
      <c r="E27" s="28" t="n">
        <f aca="false">IF(B27="Libre",0,Panel!$B$9)</f>
        <v>3</v>
      </c>
      <c r="F27" s="29" t="n">
        <v>46332</v>
      </c>
      <c r="G27" s="15" t="s">
        <v>62</v>
      </c>
    </row>
    <row r="28" customFormat="false" ht="15" hidden="false" customHeight="false" outlineLevel="0" collapsed="false">
      <c r="A28" s="26" t="n">
        <v>25</v>
      </c>
      <c r="B28" s="27" t="s">
        <v>40</v>
      </c>
      <c r="C28" s="15" t="s">
        <v>91</v>
      </c>
      <c r="D28" s="27" t="s">
        <v>92</v>
      </c>
      <c r="E28" s="28" t="n">
        <f aca="false">IF(B28="Libre",0,Panel!$B$9)</f>
        <v>3</v>
      </c>
      <c r="F28" s="29" t="n">
        <v>46334</v>
      </c>
      <c r="G28" s="15" t="s">
        <v>56</v>
      </c>
    </row>
    <row r="29" customFormat="false" ht="15" hidden="false" customHeight="false" outlineLevel="0" collapsed="false">
      <c r="A29" s="26" t="n">
        <v>26</v>
      </c>
      <c r="B29" s="27" t="s">
        <v>42</v>
      </c>
      <c r="C29" s="15"/>
      <c r="D29" s="27"/>
      <c r="E29" s="28" t="n">
        <f aca="false">IF(B29="Libre",0,Panel!$B$9)</f>
        <v>0</v>
      </c>
      <c r="F29" s="29"/>
      <c r="G29" s="15"/>
    </row>
    <row r="30" customFormat="false" ht="15" hidden="false" customHeight="false" outlineLevel="0" collapsed="false">
      <c r="A30" s="26" t="n">
        <v>27</v>
      </c>
      <c r="B30" s="27" t="s">
        <v>38</v>
      </c>
      <c r="C30" s="15" t="s">
        <v>93</v>
      </c>
      <c r="D30" s="27" t="s">
        <v>94</v>
      </c>
      <c r="E30" s="28" t="n">
        <f aca="false">IF(B30="Libre",0,Panel!$B$9)</f>
        <v>3</v>
      </c>
      <c r="F30" s="29" t="n">
        <v>46338</v>
      </c>
      <c r="G30" s="15" t="s">
        <v>62</v>
      </c>
    </row>
    <row r="31" customFormat="false" ht="15" hidden="false" customHeight="false" outlineLevel="0" collapsed="false">
      <c r="A31" s="26" t="n">
        <v>28</v>
      </c>
      <c r="B31" s="27" t="s">
        <v>42</v>
      </c>
      <c r="C31" s="15"/>
      <c r="D31" s="27"/>
      <c r="E31" s="28" t="n">
        <f aca="false">IF(B31="Libre",0,Panel!$B$9)</f>
        <v>0</v>
      </c>
      <c r="F31" s="29"/>
      <c r="G31" s="15"/>
    </row>
    <row r="32" customFormat="false" ht="15" hidden="false" customHeight="false" outlineLevel="0" collapsed="false">
      <c r="A32" s="26" t="n">
        <v>29</v>
      </c>
      <c r="B32" s="27" t="s">
        <v>42</v>
      </c>
      <c r="C32" s="15"/>
      <c r="D32" s="27"/>
      <c r="E32" s="28" t="n">
        <f aca="false">IF(B32="Libre",0,Panel!$B$9)</f>
        <v>0</v>
      </c>
      <c r="F32" s="29"/>
      <c r="G32" s="15"/>
    </row>
    <row r="33" customFormat="false" ht="15" hidden="false" customHeight="false" outlineLevel="0" collapsed="false">
      <c r="A33" s="26" t="n">
        <v>30</v>
      </c>
      <c r="B33" s="27" t="s">
        <v>38</v>
      </c>
      <c r="C33" s="15" t="s">
        <v>95</v>
      </c>
      <c r="D33" s="27" t="s">
        <v>96</v>
      </c>
      <c r="E33" s="28" t="n">
        <f aca="false">IF(B33="Libre",0,Panel!$B$9)</f>
        <v>3</v>
      </c>
      <c r="F33" s="29" t="n">
        <v>46344</v>
      </c>
      <c r="G33" s="15" t="s">
        <v>62</v>
      </c>
    </row>
    <row r="34" customFormat="false" ht="15" hidden="false" customHeight="false" outlineLevel="0" collapsed="false">
      <c r="A34" s="26" t="n">
        <v>31</v>
      </c>
      <c r="B34" s="27" t="s">
        <v>40</v>
      </c>
      <c r="C34" s="15" t="s">
        <v>97</v>
      </c>
      <c r="D34" s="27" t="s">
        <v>98</v>
      </c>
      <c r="E34" s="28" t="n">
        <f aca="false">IF(B34="Libre",0,Panel!$B$9)</f>
        <v>3</v>
      </c>
      <c r="F34" s="29" t="n">
        <v>46346</v>
      </c>
      <c r="G34" s="15" t="s">
        <v>56</v>
      </c>
    </row>
    <row r="35" customFormat="false" ht="15" hidden="false" customHeight="false" outlineLevel="0" collapsed="false">
      <c r="A35" s="26" t="n">
        <v>32</v>
      </c>
      <c r="B35" s="27" t="s">
        <v>42</v>
      </c>
      <c r="C35" s="15"/>
      <c r="D35" s="27"/>
      <c r="E35" s="28" t="n">
        <f aca="false">IF(B35="Libre",0,Panel!$B$9)</f>
        <v>0</v>
      </c>
      <c r="F35" s="29"/>
      <c r="G35" s="15"/>
    </row>
    <row r="36" customFormat="false" ht="15" hidden="false" customHeight="false" outlineLevel="0" collapsed="false">
      <c r="A36" s="26" t="n">
        <v>33</v>
      </c>
      <c r="B36" s="27" t="s">
        <v>38</v>
      </c>
      <c r="C36" s="15" t="s">
        <v>99</v>
      </c>
      <c r="D36" s="27" t="s">
        <v>100</v>
      </c>
      <c r="E36" s="28" t="n">
        <f aca="false">IF(B36="Libre",0,Panel!$B$9)</f>
        <v>3</v>
      </c>
      <c r="F36" s="29" t="n">
        <v>46350</v>
      </c>
      <c r="G36" s="15" t="s">
        <v>62</v>
      </c>
    </row>
    <row r="37" customFormat="false" ht="15" hidden="false" customHeight="false" outlineLevel="0" collapsed="false">
      <c r="A37" s="26" t="n">
        <v>34</v>
      </c>
      <c r="B37" s="27" t="s">
        <v>42</v>
      </c>
      <c r="C37" s="15"/>
      <c r="D37" s="27"/>
      <c r="E37" s="28" t="n">
        <f aca="false">IF(B37="Libre",0,Panel!$B$9)</f>
        <v>0</v>
      </c>
      <c r="F37" s="29"/>
      <c r="G37" s="15"/>
    </row>
    <row r="38" customFormat="false" ht="15" hidden="false" customHeight="false" outlineLevel="0" collapsed="false">
      <c r="A38" s="26" t="n">
        <v>35</v>
      </c>
      <c r="B38" s="27" t="s">
        <v>42</v>
      </c>
      <c r="C38" s="15"/>
      <c r="D38" s="27"/>
      <c r="E38" s="28" t="n">
        <f aca="false">IF(B38="Libre",0,Panel!$B$9)</f>
        <v>0</v>
      </c>
      <c r="F38" s="29"/>
      <c r="G38" s="15"/>
    </row>
    <row r="39" customFormat="false" ht="15" hidden="false" customHeight="false" outlineLevel="0" collapsed="false">
      <c r="A39" s="26" t="n">
        <v>36</v>
      </c>
      <c r="B39" s="27" t="s">
        <v>38</v>
      </c>
      <c r="C39" s="15" t="s">
        <v>101</v>
      </c>
      <c r="D39" s="27" t="s">
        <v>102</v>
      </c>
      <c r="E39" s="28" t="n">
        <f aca="false">IF(B39="Libre",0,Panel!$B$9)</f>
        <v>3</v>
      </c>
      <c r="F39" s="29" t="n">
        <v>46356</v>
      </c>
      <c r="G39" s="15" t="s">
        <v>62</v>
      </c>
    </row>
    <row r="40" customFormat="false" ht="15" hidden="false" customHeight="false" outlineLevel="0" collapsed="false">
      <c r="A40" s="26" t="n">
        <v>37</v>
      </c>
      <c r="B40" s="27" t="s">
        <v>40</v>
      </c>
      <c r="C40" s="15" t="s">
        <v>103</v>
      </c>
      <c r="D40" s="27" t="s">
        <v>104</v>
      </c>
      <c r="E40" s="28" t="n">
        <f aca="false">IF(B40="Libre",0,Panel!$B$9)</f>
        <v>3</v>
      </c>
      <c r="F40" s="29" t="n">
        <v>46358</v>
      </c>
      <c r="G40" s="15" t="s">
        <v>56</v>
      </c>
    </row>
    <row r="41" customFormat="false" ht="15" hidden="false" customHeight="false" outlineLevel="0" collapsed="false">
      <c r="A41" s="26" t="n">
        <v>38</v>
      </c>
      <c r="B41" s="27" t="s">
        <v>42</v>
      </c>
      <c r="C41" s="15"/>
      <c r="D41" s="27"/>
      <c r="E41" s="28" t="n">
        <f aca="false">IF(B41="Libre",0,Panel!$B$9)</f>
        <v>0</v>
      </c>
      <c r="F41" s="29"/>
      <c r="G41" s="15"/>
    </row>
    <row r="42" customFormat="false" ht="15" hidden="false" customHeight="false" outlineLevel="0" collapsed="false">
      <c r="A42" s="26" t="n">
        <v>39</v>
      </c>
      <c r="B42" s="27" t="s">
        <v>42</v>
      </c>
      <c r="C42" s="15"/>
      <c r="D42" s="27"/>
      <c r="E42" s="28" t="n">
        <f aca="false">IF(B42="Libre",0,Panel!$B$9)</f>
        <v>0</v>
      </c>
      <c r="F42" s="29"/>
      <c r="G42" s="15"/>
    </row>
    <row r="43" customFormat="false" ht="15" hidden="false" customHeight="false" outlineLevel="0" collapsed="false">
      <c r="A43" s="26" t="n">
        <v>40</v>
      </c>
      <c r="B43" s="27" t="s">
        <v>38</v>
      </c>
      <c r="C43" s="15" t="s">
        <v>105</v>
      </c>
      <c r="D43" s="27" t="s">
        <v>106</v>
      </c>
      <c r="E43" s="28" t="n">
        <f aca="false">IF(B43="Libre",0,Panel!$B$9)</f>
        <v>3</v>
      </c>
      <c r="F43" s="29" t="n">
        <v>46364</v>
      </c>
      <c r="G43" s="15" t="s">
        <v>56</v>
      </c>
    </row>
    <row r="44" customFormat="false" ht="15" hidden="false" customHeight="false" outlineLevel="0" collapsed="false">
      <c r="A44" s="26" t="n">
        <v>41</v>
      </c>
      <c r="B44" s="27" t="s">
        <v>42</v>
      </c>
      <c r="C44" s="15"/>
      <c r="D44" s="27"/>
      <c r="E44" s="28" t="n">
        <f aca="false">IF(B44="Libre",0,Panel!$B$9)</f>
        <v>0</v>
      </c>
      <c r="F44" s="29"/>
      <c r="G44" s="15"/>
    </row>
    <row r="45" customFormat="false" ht="15" hidden="false" customHeight="false" outlineLevel="0" collapsed="false">
      <c r="A45" s="26" t="n">
        <v>42</v>
      </c>
      <c r="B45" s="27" t="s">
        <v>38</v>
      </c>
      <c r="C45" s="15" t="s">
        <v>107</v>
      </c>
      <c r="D45" s="27" t="s">
        <v>108</v>
      </c>
      <c r="E45" s="28" t="n">
        <f aca="false">IF(B45="Libre",0,Panel!$B$9)</f>
        <v>3</v>
      </c>
      <c r="F45" s="29" t="n">
        <v>46368</v>
      </c>
      <c r="G45" s="15" t="s">
        <v>62</v>
      </c>
    </row>
    <row r="46" customFormat="false" ht="15" hidden="false" customHeight="false" outlineLevel="0" collapsed="false">
      <c r="A46" s="26" t="n">
        <v>43</v>
      </c>
      <c r="B46" s="27" t="s">
        <v>42</v>
      </c>
      <c r="C46" s="15"/>
      <c r="D46" s="27"/>
      <c r="E46" s="28" t="n">
        <f aca="false">IF(B46="Libre",0,Panel!$B$9)</f>
        <v>0</v>
      </c>
      <c r="F46" s="29"/>
      <c r="G46" s="15"/>
    </row>
    <row r="47" customFormat="false" ht="15" hidden="false" customHeight="false" outlineLevel="0" collapsed="false">
      <c r="A47" s="26" t="n">
        <v>44</v>
      </c>
      <c r="B47" s="27" t="s">
        <v>40</v>
      </c>
      <c r="C47" s="15" t="s">
        <v>109</v>
      </c>
      <c r="D47" s="27" t="s">
        <v>110</v>
      </c>
      <c r="E47" s="28" t="n">
        <f aca="false">IF(B47="Libre",0,Panel!$B$9)</f>
        <v>3</v>
      </c>
      <c r="F47" s="29" t="n">
        <v>46372</v>
      </c>
      <c r="G47" s="15" t="s">
        <v>59</v>
      </c>
    </row>
    <row r="48" customFormat="false" ht="15" hidden="false" customHeight="false" outlineLevel="0" collapsed="false">
      <c r="A48" s="26" t="n">
        <v>45</v>
      </c>
      <c r="B48" s="27" t="s">
        <v>38</v>
      </c>
      <c r="C48" s="15" t="s">
        <v>111</v>
      </c>
      <c r="D48" s="27" t="s">
        <v>112</v>
      </c>
      <c r="E48" s="28" t="n">
        <f aca="false">IF(B48="Libre",0,Panel!$B$9)</f>
        <v>3</v>
      </c>
      <c r="F48" s="29" t="n">
        <v>46329</v>
      </c>
      <c r="G48" s="15" t="s">
        <v>62</v>
      </c>
    </row>
    <row r="49" customFormat="false" ht="15" hidden="false" customHeight="false" outlineLevel="0" collapsed="false">
      <c r="A49" s="26" t="n">
        <v>46</v>
      </c>
      <c r="B49" s="27" t="s">
        <v>42</v>
      </c>
      <c r="C49" s="15"/>
      <c r="D49" s="27"/>
      <c r="E49" s="28" t="n">
        <f aca="false">IF(B49="Libre",0,Panel!$B$9)</f>
        <v>0</v>
      </c>
      <c r="F49" s="29"/>
      <c r="G49" s="15"/>
    </row>
    <row r="50" customFormat="false" ht="15" hidden="false" customHeight="false" outlineLevel="0" collapsed="false">
      <c r="A50" s="26" t="n">
        <v>47</v>
      </c>
      <c r="B50" s="27" t="s">
        <v>42</v>
      </c>
      <c r="C50" s="15"/>
      <c r="D50" s="27"/>
      <c r="E50" s="28" t="n">
        <f aca="false">IF(B50="Libre",0,Panel!$B$9)</f>
        <v>0</v>
      </c>
      <c r="F50" s="29"/>
      <c r="G50" s="15"/>
    </row>
    <row r="51" customFormat="false" ht="15" hidden="false" customHeight="false" outlineLevel="0" collapsed="false">
      <c r="A51" s="26" t="n">
        <v>48</v>
      </c>
      <c r="B51" s="27" t="s">
        <v>38</v>
      </c>
      <c r="C51" s="15" t="s">
        <v>113</v>
      </c>
      <c r="D51" s="27" t="s">
        <v>114</v>
      </c>
      <c r="E51" s="28" t="n">
        <f aca="false">IF(B51="Libre",0,Panel!$B$9)</f>
        <v>3</v>
      </c>
      <c r="F51" s="29" t="n">
        <v>46335</v>
      </c>
      <c r="G51" s="15" t="s">
        <v>62</v>
      </c>
    </row>
    <row r="52" customFormat="false" ht="15" hidden="false" customHeight="false" outlineLevel="0" collapsed="false">
      <c r="A52" s="26" t="n">
        <v>49</v>
      </c>
      <c r="B52" s="27" t="s">
        <v>42</v>
      </c>
      <c r="C52" s="15"/>
      <c r="D52" s="27"/>
      <c r="E52" s="28" t="n">
        <f aca="false">IF(B52="Libre",0,Panel!$B$9)</f>
        <v>0</v>
      </c>
      <c r="F52" s="29"/>
      <c r="G52" s="15"/>
    </row>
    <row r="53" customFormat="false" ht="15" hidden="false" customHeight="false" outlineLevel="0" collapsed="false">
      <c r="A53" s="26" t="n">
        <v>50</v>
      </c>
      <c r="B53" s="27" t="s">
        <v>38</v>
      </c>
      <c r="C53" s="15" t="s">
        <v>115</v>
      </c>
      <c r="D53" s="27" t="s">
        <v>116</v>
      </c>
      <c r="E53" s="28" t="n">
        <f aca="false">IF(B53="Libre",0,Panel!$B$9)</f>
        <v>3</v>
      </c>
      <c r="F53" s="29" t="n">
        <v>46339</v>
      </c>
      <c r="G53" s="15" t="s">
        <v>59</v>
      </c>
    </row>
    <row r="54" customFormat="false" ht="15" hidden="false" customHeight="false" outlineLevel="0" collapsed="false">
      <c r="A54" s="26" t="n">
        <v>51</v>
      </c>
      <c r="B54" s="27" t="s">
        <v>42</v>
      </c>
      <c r="C54" s="15"/>
      <c r="D54" s="27"/>
      <c r="E54" s="28" t="n">
        <f aca="false">IF(B54="Libre",0,Panel!$B$9)</f>
        <v>0</v>
      </c>
      <c r="F54" s="29"/>
      <c r="G54" s="15"/>
    </row>
    <row r="55" customFormat="false" ht="15" hidden="false" customHeight="false" outlineLevel="0" collapsed="false">
      <c r="A55" s="26" t="n">
        <v>52</v>
      </c>
      <c r="B55" s="27" t="s">
        <v>42</v>
      </c>
      <c r="C55" s="15"/>
      <c r="D55" s="27"/>
      <c r="E55" s="28" t="n">
        <f aca="false">IF(B55="Libre",0,Panel!$B$9)</f>
        <v>0</v>
      </c>
      <c r="F55" s="29"/>
      <c r="G55" s="15"/>
    </row>
    <row r="56" customFormat="false" ht="15" hidden="false" customHeight="false" outlineLevel="0" collapsed="false">
      <c r="A56" s="26" t="n">
        <v>53</v>
      </c>
      <c r="B56" s="27" t="s">
        <v>42</v>
      </c>
      <c r="C56" s="15"/>
      <c r="D56" s="27"/>
      <c r="E56" s="28" t="n">
        <f aca="false">IF(B56="Libre",0,Panel!$B$9)</f>
        <v>0</v>
      </c>
      <c r="F56" s="29"/>
      <c r="G56" s="15"/>
    </row>
    <row r="57" customFormat="false" ht="15" hidden="false" customHeight="false" outlineLevel="0" collapsed="false">
      <c r="A57" s="26" t="n">
        <v>54</v>
      </c>
      <c r="B57" s="27" t="s">
        <v>38</v>
      </c>
      <c r="C57" s="15" t="s">
        <v>117</v>
      </c>
      <c r="D57" s="27" t="s">
        <v>118</v>
      </c>
      <c r="E57" s="28" t="n">
        <f aca="false">IF(B57="Libre",0,Panel!$B$9)</f>
        <v>3</v>
      </c>
      <c r="F57" s="29" t="n">
        <v>46347</v>
      </c>
      <c r="G57" s="15" t="s">
        <v>62</v>
      </c>
    </row>
    <row r="58" customFormat="false" ht="15" hidden="false" customHeight="false" outlineLevel="0" collapsed="false">
      <c r="A58" s="26" t="n">
        <v>55</v>
      </c>
      <c r="B58" s="27" t="s">
        <v>40</v>
      </c>
      <c r="C58" s="15" t="s">
        <v>119</v>
      </c>
      <c r="D58" s="27" t="s">
        <v>120</v>
      </c>
      <c r="E58" s="28" t="n">
        <f aca="false">IF(B58="Libre",0,Panel!$B$9)</f>
        <v>3</v>
      </c>
      <c r="F58" s="29" t="n">
        <v>46349</v>
      </c>
      <c r="G58" s="15" t="s">
        <v>56</v>
      </c>
    </row>
    <row r="59" customFormat="false" ht="15" hidden="false" customHeight="false" outlineLevel="0" collapsed="false">
      <c r="A59" s="26" t="n">
        <v>56</v>
      </c>
      <c r="B59" s="27" t="s">
        <v>42</v>
      </c>
      <c r="C59" s="15"/>
      <c r="D59" s="27"/>
      <c r="E59" s="28" t="n">
        <f aca="false">IF(B59="Libre",0,Panel!$B$9)</f>
        <v>0</v>
      </c>
      <c r="F59" s="29"/>
      <c r="G59" s="15"/>
    </row>
    <row r="60" customFormat="false" ht="15" hidden="false" customHeight="false" outlineLevel="0" collapsed="false">
      <c r="A60" s="26" t="n">
        <v>57</v>
      </c>
      <c r="B60" s="27" t="s">
        <v>42</v>
      </c>
      <c r="C60" s="15"/>
      <c r="D60" s="27"/>
      <c r="E60" s="28" t="n">
        <f aca="false">IF(B60="Libre",0,Panel!$B$9)</f>
        <v>0</v>
      </c>
      <c r="F60" s="29"/>
      <c r="G60" s="15"/>
    </row>
    <row r="61" customFormat="false" ht="15" hidden="false" customHeight="false" outlineLevel="0" collapsed="false">
      <c r="A61" s="26" t="n">
        <v>58</v>
      </c>
      <c r="B61" s="27" t="s">
        <v>38</v>
      </c>
      <c r="C61" s="15" t="s">
        <v>121</v>
      </c>
      <c r="D61" s="27" t="s">
        <v>122</v>
      </c>
      <c r="E61" s="28" t="n">
        <f aca="false">IF(B61="Libre",0,Panel!$B$9)</f>
        <v>3</v>
      </c>
      <c r="F61" s="29" t="n">
        <v>46355</v>
      </c>
      <c r="G61" s="15" t="s">
        <v>56</v>
      </c>
    </row>
    <row r="62" customFormat="false" ht="15" hidden="false" customHeight="false" outlineLevel="0" collapsed="false">
      <c r="A62" s="26" t="n">
        <v>59</v>
      </c>
      <c r="B62" s="27" t="s">
        <v>42</v>
      </c>
      <c r="C62" s="15"/>
      <c r="D62" s="27"/>
      <c r="E62" s="28" t="n">
        <f aca="false">IF(B62="Libre",0,Panel!$B$9)</f>
        <v>0</v>
      </c>
      <c r="F62" s="29"/>
      <c r="G62" s="15"/>
    </row>
    <row r="63" customFormat="false" ht="15" hidden="false" customHeight="false" outlineLevel="0" collapsed="false">
      <c r="A63" s="26" t="n">
        <v>60</v>
      </c>
      <c r="B63" s="27" t="s">
        <v>42</v>
      </c>
      <c r="C63" s="15"/>
      <c r="D63" s="27"/>
      <c r="E63" s="28" t="n">
        <f aca="false">IF(B63="Libre",0,Panel!$B$9)</f>
        <v>0</v>
      </c>
      <c r="F63" s="29"/>
      <c r="G63" s="15"/>
    </row>
    <row r="64" customFormat="false" ht="15" hidden="false" customHeight="false" outlineLevel="0" collapsed="false">
      <c r="A64" s="26" t="n">
        <v>61</v>
      </c>
      <c r="B64" s="27" t="s">
        <v>38</v>
      </c>
      <c r="C64" s="15" t="s">
        <v>123</v>
      </c>
      <c r="D64" s="27" t="s">
        <v>124</v>
      </c>
      <c r="E64" s="28" t="n">
        <f aca="false">IF(B64="Libre",0,Panel!$B$9)</f>
        <v>3</v>
      </c>
      <c r="F64" s="29" t="n">
        <v>46361</v>
      </c>
      <c r="G64" s="15" t="s">
        <v>56</v>
      </c>
    </row>
    <row r="65" customFormat="false" ht="15" hidden="false" customHeight="false" outlineLevel="0" collapsed="false">
      <c r="A65" s="26" t="n">
        <v>62</v>
      </c>
      <c r="B65" s="27" t="s">
        <v>42</v>
      </c>
      <c r="C65" s="15"/>
      <c r="D65" s="27"/>
      <c r="E65" s="28" t="n">
        <f aca="false">IF(B65="Libre",0,Panel!$B$9)</f>
        <v>0</v>
      </c>
      <c r="F65" s="29"/>
      <c r="G65" s="15"/>
    </row>
    <row r="66" customFormat="false" ht="15" hidden="false" customHeight="false" outlineLevel="0" collapsed="false">
      <c r="A66" s="26" t="n">
        <v>63</v>
      </c>
      <c r="B66" s="27" t="s">
        <v>40</v>
      </c>
      <c r="C66" s="15" t="s">
        <v>125</v>
      </c>
      <c r="D66" s="27" t="s">
        <v>126</v>
      </c>
      <c r="E66" s="28" t="n">
        <f aca="false">IF(B66="Libre",0,Panel!$B$9)</f>
        <v>3</v>
      </c>
      <c r="F66" s="29" t="n">
        <v>46365</v>
      </c>
      <c r="G66" s="15" t="s">
        <v>62</v>
      </c>
    </row>
    <row r="67" customFormat="false" ht="15" hidden="false" customHeight="false" outlineLevel="0" collapsed="false">
      <c r="A67" s="26" t="n">
        <v>64</v>
      </c>
      <c r="B67" s="27" t="s">
        <v>42</v>
      </c>
      <c r="C67" s="15"/>
      <c r="D67" s="27"/>
      <c r="E67" s="28" t="n">
        <f aca="false">IF(B67="Libre",0,Panel!$B$9)</f>
        <v>0</v>
      </c>
      <c r="F67" s="29"/>
      <c r="G67" s="15"/>
    </row>
    <row r="68" customFormat="false" ht="15" hidden="false" customHeight="false" outlineLevel="0" collapsed="false">
      <c r="A68" s="26" t="n">
        <v>65</v>
      </c>
      <c r="B68" s="27" t="s">
        <v>42</v>
      </c>
      <c r="C68" s="15"/>
      <c r="D68" s="27"/>
      <c r="E68" s="28" t="n">
        <f aca="false">IF(B68="Libre",0,Panel!$B$9)</f>
        <v>0</v>
      </c>
      <c r="F68" s="29"/>
      <c r="G68" s="15"/>
    </row>
    <row r="69" customFormat="false" ht="15" hidden="false" customHeight="false" outlineLevel="0" collapsed="false">
      <c r="A69" s="26" t="n">
        <v>66</v>
      </c>
      <c r="B69" s="27" t="s">
        <v>38</v>
      </c>
      <c r="C69" s="15" t="s">
        <v>127</v>
      </c>
      <c r="D69" s="27" t="s">
        <v>128</v>
      </c>
      <c r="E69" s="28" t="n">
        <f aca="false">IF(B69="Libre",0,Panel!$B$9)</f>
        <v>3</v>
      </c>
      <c r="F69" s="29" t="n">
        <v>46371</v>
      </c>
      <c r="G69" s="15" t="s">
        <v>62</v>
      </c>
    </row>
    <row r="70" customFormat="false" ht="15" hidden="false" customHeight="false" outlineLevel="0" collapsed="false">
      <c r="A70" s="26" t="n">
        <v>67</v>
      </c>
      <c r="B70" s="27" t="s">
        <v>42</v>
      </c>
      <c r="C70" s="15"/>
      <c r="D70" s="27"/>
      <c r="E70" s="28" t="n">
        <f aca="false">IF(B70="Libre",0,Panel!$B$9)</f>
        <v>0</v>
      </c>
      <c r="F70" s="29"/>
      <c r="G70" s="15"/>
    </row>
    <row r="71" customFormat="false" ht="15" hidden="false" customHeight="false" outlineLevel="0" collapsed="false">
      <c r="A71" s="26" t="n">
        <v>68</v>
      </c>
      <c r="B71" s="27" t="s">
        <v>42</v>
      </c>
      <c r="C71" s="15"/>
      <c r="D71" s="27"/>
      <c r="E71" s="28" t="n">
        <f aca="false">IF(B71="Libre",0,Panel!$B$9)</f>
        <v>0</v>
      </c>
      <c r="F71" s="29"/>
      <c r="G71" s="15"/>
    </row>
    <row r="72" customFormat="false" ht="15" hidden="false" customHeight="false" outlineLevel="0" collapsed="false">
      <c r="A72" s="26" t="n">
        <v>69</v>
      </c>
      <c r="B72" s="27" t="s">
        <v>42</v>
      </c>
      <c r="C72" s="15"/>
      <c r="D72" s="27"/>
      <c r="E72" s="28" t="n">
        <f aca="false">IF(B72="Libre",0,Panel!$B$9)</f>
        <v>0</v>
      </c>
      <c r="F72" s="29"/>
      <c r="G72" s="15"/>
    </row>
    <row r="73" customFormat="false" ht="15" hidden="false" customHeight="false" outlineLevel="0" collapsed="false">
      <c r="A73" s="26" t="n">
        <v>70</v>
      </c>
      <c r="B73" s="27" t="s">
        <v>38</v>
      </c>
      <c r="C73" s="15" t="s">
        <v>129</v>
      </c>
      <c r="D73" s="27" t="s">
        <v>130</v>
      </c>
      <c r="E73" s="28" t="n">
        <f aca="false">IF(B73="Libre",0,Panel!$B$9)</f>
        <v>3</v>
      </c>
      <c r="F73" s="29" t="n">
        <v>46334</v>
      </c>
      <c r="G73" s="15" t="s">
        <v>56</v>
      </c>
    </row>
    <row r="74" customFormat="false" ht="15" hidden="false" customHeight="false" outlineLevel="0" collapsed="false">
      <c r="A74" s="26" t="n">
        <v>71</v>
      </c>
      <c r="B74" s="27" t="s">
        <v>42</v>
      </c>
      <c r="C74" s="15"/>
      <c r="D74" s="27"/>
      <c r="E74" s="28" t="n">
        <f aca="false">IF(B74="Libre",0,Panel!$B$9)</f>
        <v>0</v>
      </c>
      <c r="F74" s="29"/>
      <c r="G74" s="15"/>
    </row>
    <row r="75" customFormat="false" ht="15" hidden="false" customHeight="false" outlineLevel="0" collapsed="false">
      <c r="A75" s="26" t="n">
        <v>72</v>
      </c>
      <c r="B75" s="27" t="s">
        <v>40</v>
      </c>
      <c r="C75" s="15" t="s">
        <v>131</v>
      </c>
      <c r="D75" s="27" t="s">
        <v>132</v>
      </c>
      <c r="E75" s="28" t="n">
        <f aca="false">IF(B75="Libre",0,Panel!$B$9)</f>
        <v>3</v>
      </c>
      <c r="F75" s="29" t="n">
        <v>46338</v>
      </c>
      <c r="G75" s="15" t="s">
        <v>62</v>
      </c>
    </row>
    <row r="76" customFormat="false" ht="15" hidden="false" customHeight="false" outlineLevel="0" collapsed="false">
      <c r="A76" s="26" t="n">
        <v>73</v>
      </c>
      <c r="B76" s="27" t="s">
        <v>42</v>
      </c>
      <c r="C76" s="15"/>
      <c r="D76" s="27"/>
      <c r="E76" s="28" t="n">
        <f aca="false">IF(B76="Libre",0,Panel!$B$9)</f>
        <v>0</v>
      </c>
      <c r="F76" s="29"/>
      <c r="G76" s="15"/>
    </row>
    <row r="77" customFormat="false" ht="15" hidden="false" customHeight="false" outlineLevel="0" collapsed="false">
      <c r="A77" s="26" t="n">
        <v>74</v>
      </c>
      <c r="B77" s="27" t="s">
        <v>42</v>
      </c>
      <c r="C77" s="15"/>
      <c r="D77" s="27"/>
      <c r="E77" s="28" t="n">
        <f aca="false">IF(B77="Libre",0,Panel!$B$9)</f>
        <v>0</v>
      </c>
      <c r="F77" s="29"/>
      <c r="G77" s="15"/>
    </row>
    <row r="78" customFormat="false" ht="15" hidden="false" customHeight="false" outlineLevel="0" collapsed="false">
      <c r="A78" s="26" t="n">
        <v>75</v>
      </c>
      <c r="B78" s="27" t="s">
        <v>42</v>
      </c>
      <c r="C78" s="15"/>
      <c r="D78" s="27"/>
      <c r="E78" s="28" t="n">
        <f aca="false">IF(B78="Libre",0,Panel!$B$9)</f>
        <v>0</v>
      </c>
      <c r="F78" s="29"/>
      <c r="G78" s="15"/>
    </row>
    <row r="79" customFormat="false" ht="15" hidden="false" customHeight="false" outlineLevel="0" collapsed="false">
      <c r="A79" s="26" t="n">
        <v>76</v>
      </c>
      <c r="B79" s="27" t="s">
        <v>42</v>
      </c>
      <c r="C79" s="15"/>
      <c r="D79" s="27"/>
      <c r="E79" s="28" t="n">
        <f aca="false">IF(B79="Libre",0,Panel!$B$9)</f>
        <v>0</v>
      </c>
      <c r="F79" s="29"/>
      <c r="G79" s="15"/>
    </row>
    <row r="80" customFormat="false" ht="15" hidden="false" customHeight="false" outlineLevel="0" collapsed="false">
      <c r="A80" s="26" t="n">
        <v>77</v>
      </c>
      <c r="B80" s="27" t="s">
        <v>38</v>
      </c>
      <c r="C80" s="15" t="s">
        <v>133</v>
      </c>
      <c r="D80" s="27" t="s">
        <v>134</v>
      </c>
      <c r="E80" s="28" t="n">
        <f aca="false">IF(B80="Libre",0,Panel!$B$9)</f>
        <v>3</v>
      </c>
      <c r="F80" s="29" t="n">
        <v>46348</v>
      </c>
      <c r="G80" s="15" t="s">
        <v>59</v>
      </c>
    </row>
    <row r="81" customFormat="false" ht="15" hidden="false" customHeight="false" outlineLevel="0" collapsed="false">
      <c r="A81" s="26" t="n">
        <v>78</v>
      </c>
      <c r="B81" s="27" t="s">
        <v>42</v>
      </c>
      <c r="C81" s="15"/>
      <c r="D81" s="27"/>
      <c r="E81" s="28" t="n">
        <f aca="false">IF(B81="Libre",0,Panel!$B$9)</f>
        <v>0</v>
      </c>
      <c r="F81" s="29"/>
      <c r="G81" s="15"/>
    </row>
    <row r="82" customFormat="false" ht="15" hidden="false" customHeight="false" outlineLevel="0" collapsed="false">
      <c r="A82" s="26" t="n">
        <v>79</v>
      </c>
      <c r="B82" s="27" t="s">
        <v>42</v>
      </c>
      <c r="C82" s="15"/>
      <c r="D82" s="27"/>
      <c r="E82" s="28" t="n">
        <f aca="false">IF(B82="Libre",0,Panel!$B$9)</f>
        <v>0</v>
      </c>
      <c r="F82" s="29"/>
      <c r="G82" s="15"/>
    </row>
    <row r="83" customFormat="false" ht="15" hidden="false" customHeight="false" outlineLevel="0" collapsed="false">
      <c r="A83" s="26" t="n">
        <v>80</v>
      </c>
      <c r="B83" s="27" t="s">
        <v>42</v>
      </c>
      <c r="C83" s="15"/>
      <c r="D83" s="27"/>
      <c r="E83" s="28" t="n">
        <f aca="false">IF(B83="Libre",0,Panel!$B$9)</f>
        <v>0</v>
      </c>
      <c r="F83" s="29"/>
      <c r="G83" s="15"/>
    </row>
    <row r="84" customFormat="false" ht="15" hidden="false" customHeight="false" outlineLevel="0" collapsed="false">
      <c r="A84" s="26" t="n">
        <v>81</v>
      </c>
      <c r="B84" s="27" t="s">
        <v>42</v>
      </c>
      <c r="C84" s="15"/>
      <c r="D84" s="27"/>
      <c r="E84" s="28" t="n">
        <f aca="false">IF(B84="Libre",0,Panel!$B$9)</f>
        <v>0</v>
      </c>
      <c r="F84" s="29"/>
      <c r="G84" s="15"/>
    </row>
    <row r="85" customFormat="false" ht="15" hidden="false" customHeight="false" outlineLevel="0" collapsed="false">
      <c r="A85" s="26" t="n">
        <v>82</v>
      </c>
      <c r="B85" s="27" t="s">
        <v>42</v>
      </c>
      <c r="C85" s="15"/>
      <c r="D85" s="27"/>
      <c r="E85" s="28" t="n">
        <f aca="false">IF(B85="Libre",0,Panel!$B$9)</f>
        <v>0</v>
      </c>
      <c r="F85" s="29"/>
      <c r="G85" s="15"/>
    </row>
    <row r="86" customFormat="false" ht="15" hidden="false" customHeight="false" outlineLevel="0" collapsed="false">
      <c r="A86" s="26" t="n">
        <v>83</v>
      </c>
      <c r="B86" s="27" t="s">
        <v>42</v>
      </c>
      <c r="C86" s="15"/>
      <c r="D86" s="27"/>
      <c r="E86" s="28" t="n">
        <f aca="false">IF(B86="Libre",0,Panel!$B$9)</f>
        <v>0</v>
      </c>
      <c r="F86" s="29"/>
      <c r="G86" s="15"/>
    </row>
    <row r="87" customFormat="false" ht="15" hidden="false" customHeight="false" outlineLevel="0" collapsed="false">
      <c r="A87" s="26" t="n">
        <v>84</v>
      </c>
      <c r="B87" s="27" t="s">
        <v>38</v>
      </c>
      <c r="C87" s="15" t="s">
        <v>135</v>
      </c>
      <c r="D87" s="27" t="s">
        <v>136</v>
      </c>
      <c r="E87" s="28" t="n">
        <f aca="false">IF(B87="Libre",0,Panel!$B$9)</f>
        <v>3</v>
      </c>
      <c r="F87" s="29" t="n">
        <v>46362</v>
      </c>
      <c r="G87" s="15" t="s">
        <v>62</v>
      </c>
    </row>
    <row r="88" customFormat="false" ht="15" hidden="false" customHeight="false" outlineLevel="0" collapsed="false">
      <c r="A88" s="26" t="n">
        <v>85</v>
      </c>
      <c r="B88" s="27" t="s">
        <v>42</v>
      </c>
      <c r="C88" s="15"/>
      <c r="D88" s="27"/>
      <c r="E88" s="28" t="n">
        <f aca="false">IF(B88="Libre",0,Panel!$B$9)</f>
        <v>0</v>
      </c>
      <c r="F88" s="29"/>
      <c r="G88" s="15"/>
    </row>
    <row r="89" customFormat="false" ht="15" hidden="false" customHeight="false" outlineLevel="0" collapsed="false">
      <c r="A89" s="26" t="n">
        <v>86</v>
      </c>
      <c r="B89" s="27" t="s">
        <v>42</v>
      </c>
      <c r="C89" s="15"/>
      <c r="D89" s="27"/>
      <c r="E89" s="28" t="n">
        <f aca="false">IF(B89="Libre",0,Panel!$B$9)</f>
        <v>0</v>
      </c>
      <c r="F89" s="29"/>
      <c r="G89" s="15"/>
    </row>
    <row r="90" customFormat="false" ht="15" hidden="false" customHeight="false" outlineLevel="0" collapsed="false">
      <c r="A90" s="26" t="n">
        <v>87</v>
      </c>
      <c r="B90" s="27" t="s">
        <v>42</v>
      </c>
      <c r="C90" s="15"/>
      <c r="D90" s="27"/>
      <c r="E90" s="28" t="n">
        <f aca="false">IF(B90="Libre",0,Panel!$B$9)</f>
        <v>0</v>
      </c>
      <c r="F90" s="29"/>
      <c r="G90" s="15"/>
    </row>
    <row r="91" customFormat="false" ht="15" hidden="false" customHeight="false" outlineLevel="0" collapsed="false">
      <c r="A91" s="26" t="n">
        <v>88</v>
      </c>
      <c r="B91" s="27" t="s">
        <v>40</v>
      </c>
      <c r="C91" s="15" t="s">
        <v>137</v>
      </c>
      <c r="D91" s="27" t="s">
        <v>138</v>
      </c>
      <c r="E91" s="28" t="n">
        <f aca="false">IF(B91="Libre",0,Panel!$B$9)</f>
        <v>3</v>
      </c>
      <c r="F91" s="29" t="n">
        <v>46370</v>
      </c>
      <c r="G91" s="15" t="s">
        <v>56</v>
      </c>
    </row>
    <row r="92" customFormat="false" ht="15" hidden="false" customHeight="false" outlineLevel="0" collapsed="false">
      <c r="A92" s="26" t="n">
        <v>89</v>
      </c>
      <c r="B92" s="27" t="s">
        <v>42</v>
      </c>
      <c r="C92" s="15"/>
      <c r="D92" s="27"/>
      <c r="E92" s="28" t="n">
        <f aca="false">IF(B92="Libre",0,Panel!$B$9)</f>
        <v>0</v>
      </c>
      <c r="F92" s="29"/>
      <c r="G92" s="15"/>
    </row>
    <row r="93" customFormat="false" ht="15" hidden="false" customHeight="false" outlineLevel="0" collapsed="false">
      <c r="A93" s="26" t="n">
        <v>90</v>
      </c>
      <c r="B93" s="27" t="s">
        <v>42</v>
      </c>
      <c r="C93" s="15"/>
      <c r="D93" s="27"/>
      <c r="E93" s="28" t="n">
        <f aca="false">IF(B93="Libre",0,Panel!$B$9)</f>
        <v>0</v>
      </c>
      <c r="F93" s="29"/>
      <c r="G93" s="15"/>
    </row>
    <row r="94" customFormat="false" ht="15" hidden="false" customHeight="false" outlineLevel="0" collapsed="false">
      <c r="A94" s="26" t="n">
        <v>91</v>
      </c>
      <c r="B94" s="27" t="s">
        <v>42</v>
      </c>
      <c r="C94" s="15"/>
      <c r="D94" s="27"/>
      <c r="E94" s="28" t="n">
        <f aca="false">IF(B94="Libre",0,Panel!$B$9)</f>
        <v>0</v>
      </c>
      <c r="F94" s="29"/>
      <c r="G94" s="15"/>
    </row>
    <row r="95" customFormat="false" ht="15" hidden="false" customHeight="false" outlineLevel="0" collapsed="false">
      <c r="A95" s="26" t="n">
        <v>92</v>
      </c>
      <c r="B95" s="27" t="s">
        <v>42</v>
      </c>
      <c r="C95" s="15"/>
      <c r="D95" s="27"/>
      <c r="E95" s="28" t="n">
        <f aca="false">IF(B95="Libre",0,Panel!$B$9)</f>
        <v>0</v>
      </c>
      <c r="F95" s="29"/>
      <c r="G95" s="15"/>
    </row>
    <row r="96" customFormat="false" ht="15" hidden="false" customHeight="false" outlineLevel="0" collapsed="false">
      <c r="A96" s="26" t="n">
        <v>93</v>
      </c>
      <c r="B96" s="27" t="s">
        <v>42</v>
      </c>
      <c r="C96" s="15"/>
      <c r="D96" s="27"/>
      <c r="E96" s="28" t="n">
        <f aca="false">IF(B96="Libre",0,Panel!$B$9)</f>
        <v>0</v>
      </c>
      <c r="F96" s="29"/>
      <c r="G96" s="15"/>
    </row>
    <row r="97" customFormat="false" ht="15" hidden="false" customHeight="false" outlineLevel="0" collapsed="false">
      <c r="A97" s="26" t="n">
        <v>94</v>
      </c>
      <c r="B97" s="27" t="s">
        <v>42</v>
      </c>
      <c r="C97" s="15"/>
      <c r="D97" s="27"/>
      <c r="E97" s="28" t="n">
        <f aca="false">IF(B97="Libre",0,Panel!$B$9)</f>
        <v>0</v>
      </c>
      <c r="F97" s="29"/>
      <c r="G97" s="15"/>
    </row>
    <row r="98" customFormat="false" ht="15" hidden="false" customHeight="false" outlineLevel="0" collapsed="false">
      <c r="A98" s="26" t="n">
        <v>95</v>
      </c>
      <c r="B98" s="27" t="s">
        <v>42</v>
      </c>
      <c r="C98" s="15"/>
      <c r="D98" s="27"/>
      <c r="E98" s="28" t="n">
        <f aca="false">IF(B98="Libre",0,Panel!$B$9)</f>
        <v>0</v>
      </c>
      <c r="F98" s="29"/>
      <c r="G98" s="15"/>
    </row>
    <row r="99" customFormat="false" ht="15" hidden="false" customHeight="false" outlineLevel="0" collapsed="false">
      <c r="A99" s="26" t="n">
        <v>96</v>
      </c>
      <c r="B99" s="27" t="s">
        <v>42</v>
      </c>
      <c r="C99" s="15"/>
      <c r="D99" s="27"/>
      <c r="E99" s="28" t="n">
        <f aca="false">IF(B99="Libre",0,Panel!$B$9)</f>
        <v>0</v>
      </c>
      <c r="F99" s="29"/>
      <c r="G99" s="15"/>
    </row>
    <row r="100" customFormat="false" ht="15" hidden="false" customHeight="false" outlineLevel="0" collapsed="false">
      <c r="A100" s="26" t="n">
        <v>97</v>
      </c>
      <c r="B100" s="27" t="s">
        <v>42</v>
      </c>
      <c r="C100" s="15"/>
      <c r="D100" s="27"/>
      <c r="E100" s="28" t="n">
        <f aca="false">IF(B100="Libre",0,Panel!$B$9)</f>
        <v>0</v>
      </c>
      <c r="F100" s="29"/>
      <c r="G100" s="15"/>
    </row>
    <row r="101" customFormat="false" ht="15" hidden="false" customHeight="false" outlineLevel="0" collapsed="false">
      <c r="A101" s="26" t="n">
        <v>98</v>
      </c>
      <c r="B101" s="27" t="s">
        <v>42</v>
      </c>
      <c r="C101" s="15"/>
      <c r="D101" s="27"/>
      <c r="E101" s="28" t="n">
        <f aca="false">IF(B101="Libre",0,Panel!$B$9)</f>
        <v>0</v>
      </c>
      <c r="F101" s="29"/>
      <c r="G101" s="15"/>
    </row>
    <row r="102" customFormat="false" ht="15" hidden="false" customHeight="false" outlineLevel="0" collapsed="false">
      <c r="A102" s="26" t="n">
        <v>99</v>
      </c>
      <c r="B102" s="27" t="s">
        <v>38</v>
      </c>
      <c r="C102" s="15" t="s">
        <v>139</v>
      </c>
      <c r="D102" s="27" t="s">
        <v>140</v>
      </c>
      <c r="E102" s="28" t="n">
        <f aca="false">IF(B102="Libre",0,Panel!$B$9)</f>
        <v>3</v>
      </c>
      <c r="F102" s="29" t="n">
        <v>46347</v>
      </c>
      <c r="G102" s="15" t="s">
        <v>62</v>
      </c>
    </row>
    <row r="103" customFormat="false" ht="15" hidden="false" customHeight="false" outlineLevel="0" collapsed="false">
      <c r="A103" s="26" t="n">
        <v>100</v>
      </c>
      <c r="B103" s="27" t="s">
        <v>42</v>
      </c>
      <c r="C103" s="15"/>
      <c r="D103" s="27"/>
      <c r="E103" s="28" t="n">
        <f aca="false">IF(B103="Libre",0,Panel!$B$9)</f>
        <v>0</v>
      </c>
      <c r="F103" s="29"/>
      <c r="G103" s="15"/>
    </row>
    <row r="104" customFormat="false" ht="15" hidden="false" customHeight="false" outlineLevel="0" collapsed="false">
      <c r="A104" s="25" t="s">
        <v>141</v>
      </c>
      <c r="B104" s="25" t="str">
        <f aca="false">COUNTIF(B4:B103,"Pagado")&amp;" pagados · "&amp;COUNTIF(B4:B103,"Reservado")&amp;" reservados · "&amp;COUNTIF(B4:B103,"Libre")&amp;" libres"</f>
        <v>30 pagados · 12 reservados · 58 libres</v>
      </c>
      <c r="C104" s="25"/>
      <c r="D104" s="25"/>
      <c r="E104" s="30" t="n">
        <f aca="false">SUM(E4:E103)</f>
        <v>126</v>
      </c>
      <c r="F104" s="31" t="s">
        <v>142</v>
      </c>
      <c r="G104" s="31"/>
    </row>
  </sheetData>
  <mergeCells count="4">
    <mergeCell ref="A1:G1"/>
    <mergeCell ref="A2:G2"/>
    <mergeCell ref="B104:D104"/>
    <mergeCell ref="F104:G104"/>
  </mergeCells>
  <conditionalFormatting sqref="A4:G103">
    <cfRule type="expression" priority="2" aboveAverage="0" equalAverage="0" bottom="0" percent="0" rank="0" text="" dxfId="0">
      <formula>$B4="Pagado"</formula>
    </cfRule>
    <cfRule type="expression" priority="3" aboveAverage="0" equalAverage="0" bottom="0" percent="0" rank="0" text="" dxfId="1">
      <formula>$B4="Reservado"</formula>
    </cfRule>
    <cfRule type="expression" priority="4" aboveAverage="0" equalAverage="0" bottom="0" percent="0" rank="0" text="" dxfId="2">
      <formula>$B4="Libre"</formula>
    </cfRule>
  </conditionalFormatting>
  <dataValidations count="1">
    <dataValidation allowBlank="false" error="Elige: Libre, Reservado o Pagado" errorStyle="stop" errorTitle="Estado no válido" operator="between" prompt="Selecciona el estado del número" promptTitle="Estado" showDropDown="false" showErrorMessage="false" showInputMessage="false" sqref="B4:B103" type="list">
      <formula1>"Libre,Reservado,Pagado"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1:W17"/>
  <sheetViews>
    <sheetView showFormulas="false" showGridLines="fals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1" min="2" style="0" width="6.51"/>
    <col collapsed="false" customWidth="true" hidden="true" outlineLevel="0" max="23" min="14" style="0" width="13"/>
  </cols>
  <sheetData>
    <row r="1" customFormat="false" ht="27.75" hidden="false" customHeight="true" outlineLevel="0" collapsed="false">
      <c r="B1" s="23" t="s">
        <v>143</v>
      </c>
      <c r="C1" s="23"/>
      <c r="D1" s="23"/>
      <c r="E1" s="23"/>
      <c r="F1" s="23"/>
      <c r="G1" s="23"/>
      <c r="H1" s="23"/>
      <c r="I1" s="23"/>
      <c r="J1" s="23"/>
      <c r="K1" s="23"/>
    </row>
    <row r="2" customFormat="false" ht="18" hidden="false" customHeight="true" outlineLevel="0" collapsed="false">
      <c r="B2" s="32" t="s">
        <v>144</v>
      </c>
      <c r="C2" s="32"/>
      <c r="D2" s="32"/>
      <c r="E2" s="32"/>
      <c r="F2" s="32"/>
      <c r="G2" s="32"/>
      <c r="H2" s="32"/>
      <c r="I2" s="32"/>
      <c r="J2" s="32"/>
      <c r="K2" s="32"/>
    </row>
    <row r="4" customFormat="false" ht="30" hidden="false" customHeight="true" outlineLevel="0" collapsed="false">
      <c r="B4" s="33" t="n">
        <v>1</v>
      </c>
      <c r="C4" s="33" t="n">
        <v>2</v>
      </c>
      <c r="D4" s="33" t="n">
        <v>3</v>
      </c>
      <c r="E4" s="33" t="n">
        <v>4</v>
      </c>
      <c r="F4" s="33" t="n">
        <v>5</v>
      </c>
      <c r="G4" s="33" t="n">
        <v>6</v>
      </c>
      <c r="H4" s="33" t="n">
        <v>7</v>
      </c>
      <c r="I4" s="33" t="n">
        <v>8</v>
      </c>
      <c r="J4" s="33" t="n">
        <v>9</v>
      </c>
      <c r="K4" s="33" t="n">
        <v>10</v>
      </c>
      <c r="N4" s="0" t="str">
        <f aca="false">IFERROR(INDEX(Registro!$B$4:$B$103,MATCH(B4,Registro!$A$4:$A$103,0)),"Libre")</f>
        <v>Pagado</v>
      </c>
      <c r="O4" s="0" t="str">
        <f aca="false">IFERROR(INDEX(Registro!$B$4:$B$103,MATCH(C4,Registro!$A$4:$A$103,0)),"Libre")</f>
        <v>Pagado</v>
      </c>
      <c r="P4" s="0" t="str">
        <f aca="false">IFERROR(INDEX(Registro!$B$4:$B$103,MATCH(D4,Registro!$A$4:$A$103,0)),"Libre")</f>
        <v>Pagado</v>
      </c>
      <c r="Q4" s="0" t="str">
        <f aca="false">IFERROR(INDEX(Registro!$B$4:$B$103,MATCH(E4,Registro!$A$4:$A$103,0)),"Libre")</f>
        <v>Reservado</v>
      </c>
      <c r="R4" s="0" t="str">
        <f aca="false">IFERROR(INDEX(Registro!$B$4:$B$103,MATCH(F4,Registro!$A$4:$A$103,0)),"Libre")</f>
        <v>Pagado</v>
      </c>
      <c r="S4" s="0" t="str">
        <f aca="false">IFERROR(INDEX(Registro!$B$4:$B$103,MATCH(G4,Registro!$A$4:$A$103,0)),"Libre")</f>
        <v>Libre</v>
      </c>
      <c r="T4" s="0" t="str">
        <f aca="false">IFERROR(INDEX(Registro!$B$4:$B$103,MATCH(H4,Registro!$A$4:$A$103,0)),"Libre")</f>
        <v>Pagado</v>
      </c>
      <c r="U4" s="0" t="str">
        <f aca="false">IFERROR(INDEX(Registro!$B$4:$B$103,MATCH(I4,Registro!$A$4:$A$103,0)),"Libre")</f>
        <v>Pagado</v>
      </c>
      <c r="V4" s="0" t="str">
        <f aca="false">IFERROR(INDEX(Registro!$B$4:$B$103,MATCH(J4,Registro!$A$4:$A$103,0)),"Libre")</f>
        <v>Reservado</v>
      </c>
      <c r="W4" s="0" t="str">
        <f aca="false">IFERROR(INDEX(Registro!$B$4:$B$103,MATCH(K4,Registro!$A$4:$A$103,0)),"Libre")</f>
        <v>Libre</v>
      </c>
    </row>
    <row r="5" customFormat="false" ht="30" hidden="false" customHeight="true" outlineLevel="0" collapsed="false">
      <c r="B5" s="33" t="n">
        <v>11</v>
      </c>
      <c r="C5" s="33" t="n">
        <v>12</v>
      </c>
      <c r="D5" s="33" t="n">
        <v>13</v>
      </c>
      <c r="E5" s="33" t="n">
        <v>14</v>
      </c>
      <c r="F5" s="33" t="n">
        <v>15</v>
      </c>
      <c r="G5" s="33" t="n">
        <v>16</v>
      </c>
      <c r="H5" s="33" t="n">
        <v>17</v>
      </c>
      <c r="I5" s="33" t="n">
        <v>18</v>
      </c>
      <c r="J5" s="33" t="n">
        <v>19</v>
      </c>
      <c r="K5" s="33" t="n">
        <v>20</v>
      </c>
      <c r="N5" s="0" t="str">
        <f aca="false">IFERROR(INDEX(Registro!$B$4:$B$103,MATCH(B5,Registro!$A$4:$A$103,0)),"Libre")</f>
        <v>Pagado</v>
      </c>
      <c r="O5" s="0" t="str">
        <f aca="false">IFERROR(INDEX(Registro!$B$4:$B$103,MATCH(C5,Registro!$A$4:$A$103,0)),"Libre")</f>
        <v>Reservado</v>
      </c>
      <c r="P5" s="0" t="str">
        <f aca="false">IFERROR(INDEX(Registro!$B$4:$B$103,MATCH(D5,Registro!$A$4:$A$103,0)),"Libre")</f>
        <v>Pagado</v>
      </c>
      <c r="Q5" s="0" t="str">
        <f aca="false">IFERROR(INDEX(Registro!$B$4:$B$103,MATCH(E5,Registro!$A$4:$A$103,0)),"Libre")</f>
        <v>Libre</v>
      </c>
      <c r="R5" s="0" t="str">
        <f aca="false">IFERROR(INDEX(Registro!$B$4:$B$103,MATCH(F5,Registro!$A$4:$A$103,0)),"Libre")</f>
        <v>Pagado</v>
      </c>
      <c r="S5" s="0" t="str">
        <f aca="false">IFERROR(INDEX(Registro!$B$4:$B$103,MATCH(G5,Registro!$A$4:$A$103,0)),"Libre")</f>
        <v>Libre</v>
      </c>
      <c r="T5" s="0" t="str">
        <f aca="false">IFERROR(INDEX(Registro!$B$4:$B$103,MATCH(H5,Registro!$A$4:$A$103,0)),"Libre")</f>
        <v>Libre</v>
      </c>
      <c r="U5" s="0" t="str">
        <f aca="false">IFERROR(INDEX(Registro!$B$4:$B$103,MATCH(I5,Registro!$A$4:$A$103,0)),"Libre")</f>
        <v>Pagado</v>
      </c>
      <c r="V5" s="0" t="str">
        <f aca="false">IFERROR(INDEX(Registro!$B$4:$B$103,MATCH(J5,Registro!$A$4:$A$103,0)),"Libre")</f>
        <v>Reservado</v>
      </c>
      <c r="W5" s="0" t="str">
        <f aca="false">IFERROR(INDEX(Registro!$B$4:$B$103,MATCH(K5,Registro!$A$4:$A$103,0)),"Libre")</f>
        <v>Libre</v>
      </c>
    </row>
    <row r="6" customFormat="false" ht="30" hidden="false" customHeight="true" outlineLevel="0" collapsed="false">
      <c r="B6" s="33" t="n">
        <v>21</v>
      </c>
      <c r="C6" s="33" t="n">
        <v>22</v>
      </c>
      <c r="D6" s="33" t="n">
        <v>23</v>
      </c>
      <c r="E6" s="33" t="n">
        <v>24</v>
      </c>
      <c r="F6" s="33" t="n">
        <v>25</v>
      </c>
      <c r="G6" s="33" t="n">
        <v>26</v>
      </c>
      <c r="H6" s="33" t="n">
        <v>27</v>
      </c>
      <c r="I6" s="33" t="n">
        <v>28</v>
      </c>
      <c r="J6" s="33" t="n">
        <v>29</v>
      </c>
      <c r="K6" s="33" t="n">
        <v>30</v>
      </c>
      <c r="N6" s="0" t="str">
        <f aca="false">IFERROR(INDEX(Registro!$B$4:$B$103,MATCH(B6,Registro!$A$4:$A$103,0)),"Libre")</f>
        <v>Pagado</v>
      </c>
      <c r="O6" s="0" t="str">
        <f aca="false">IFERROR(INDEX(Registro!$B$4:$B$103,MATCH(C6,Registro!$A$4:$A$103,0)),"Libre")</f>
        <v>Libre</v>
      </c>
      <c r="P6" s="0" t="str">
        <f aca="false">IFERROR(INDEX(Registro!$B$4:$B$103,MATCH(D6,Registro!$A$4:$A$103,0)),"Libre")</f>
        <v>Pagado</v>
      </c>
      <c r="Q6" s="0" t="str">
        <f aca="false">IFERROR(INDEX(Registro!$B$4:$B$103,MATCH(E6,Registro!$A$4:$A$103,0)),"Libre")</f>
        <v>Pagado</v>
      </c>
      <c r="R6" s="0" t="str">
        <f aca="false">IFERROR(INDEX(Registro!$B$4:$B$103,MATCH(F6,Registro!$A$4:$A$103,0)),"Libre")</f>
        <v>Reservado</v>
      </c>
      <c r="S6" s="0" t="str">
        <f aca="false">IFERROR(INDEX(Registro!$B$4:$B$103,MATCH(G6,Registro!$A$4:$A$103,0)),"Libre")</f>
        <v>Libre</v>
      </c>
      <c r="T6" s="0" t="str">
        <f aca="false">IFERROR(INDEX(Registro!$B$4:$B$103,MATCH(H6,Registro!$A$4:$A$103,0)),"Libre")</f>
        <v>Pagado</v>
      </c>
      <c r="U6" s="0" t="str">
        <f aca="false">IFERROR(INDEX(Registro!$B$4:$B$103,MATCH(I6,Registro!$A$4:$A$103,0)),"Libre")</f>
        <v>Libre</v>
      </c>
      <c r="V6" s="0" t="str">
        <f aca="false">IFERROR(INDEX(Registro!$B$4:$B$103,MATCH(J6,Registro!$A$4:$A$103,0)),"Libre")</f>
        <v>Libre</v>
      </c>
      <c r="W6" s="0" t="str">
        <f aca="false">IFERROR(INDEX(Registro!$B$4:$B$103,MATCH(K6,Registro!$A$4:$A$103,0)),"Libre")</f>
        <v>Pagado</v>
      </c>
    </row>
    <row r="7" customFormat="false" ht="30" hidden="false" customHeight="true" outlineLevel="0" collapsed="false">
      <c r="B7" s="33" t="n">
        <v>31</v>
      </c>
      <c r="C7" s="33" t="n">
        <v>32</v>
      </c>
      <c r="D7" s="33" t="n">
        <v>33</v>
      </c>
      <c r="E7" s="33" t="n">
        <v>34</v>
      </c>
      <c r="F7" s="33" t="n">
        <v>35</v>
      </c>
      <c r="G7" s="33" t="n">
        <v>36</v>
      </c>
      <c r="H7" s="33" t="n">
        <v>37</v>
      </c>
      <c r="I7" s="33" t="n">
        <v>38</v>
      </c>
      <c r="J7" s="33" t="n">
        <v>39</v>
      </c>
      <c r="K7" s="33" t="n">
        <v>40</v>
      </c>
      <c r="N7" s="0" t="str">
        <f aca="false">IFERROR(INDEX(Registro!$B$4:$B$103,MATCH(B7,Registro!$A$4:$A$103,0)),"Libre")</f>
        <v>Reservado</v>
      </c>
      <c r="O7" s="0" t="str">
        <f aca="false">IFERROR(INDEX(Registro!$B$4:$B$103,MATCH(C7,Registro!$A$4:$A$103,0)),"Libre")</f>
        <v>Libre</v>
      </c>
      <c r="P7" s="0" t="str">
        <f aca="false">IFERROR(INDEX(Registro!$B$4:$B$103,MATCH(D7,Registro!$A$4:$A$103,0)),"Libre")</f>
        <v>Pagado</v>
      </c>
      <c r="Q7" s="0" t="str">
        <f aca="false">IFERROR(INDEX(Registro!$B$4:$B$103,MATCH(E7,Registro!$A$4:$A$103,0)),"Libre")</f>
        <v>Libre</v>
      </c>
      <c r="R7" s="0" t="str">
        <f aca="false">IFERROR(INDEX(Registro!$B$4:$B$103,MATCH(F7,Registro!$A$4:$A$103,0)),"Libre")</f>
        <v>Libre</v>
      </c>
      <c r="S7" s="0" t="str">
        <f aca="false">IFERROR(INDEX(Registro!$B$4:$B$103,MATCH(G7,Registro!$A$4:$A$103,0)),"Libre")</f>
        <v>Pagado</v>
      </c>
      <c r="T7" s="0" t="str">
        <f aca="false">IFERROR(INDEX(Registro!$B$4:$B$103,MATCH(H7,Registro!$A$4:$A$103,0)),"Libre")</f>
        <v>Reservado</v>
      </c>
      <c r="U7" s="0" t="str">
        <f aca="false">IFERROR(INDEX(Registro!$B$4:$B$103,MATCH(I7,Registro!$A$4:$A$103,0)),"Libre")</f>
        <v>Libre</v>
      </c>
      <c r="V7" s="0" t="str">
        <f aca="false">IFERROR(INDEX(Registro!$B$4:$B$103,MATCH(J7,Registro!$A$4:$A$103,0)),"Libre")</f>
        <v>Libre</v>
      </c>
      <c r="W7" s="0" t="str">
        <f aca="false">IFERROR(INDEX(Registro!$B$4:$B$103,MATCH(K7,Registro!$A$4:$A$103,0)),"Libre")</f>
        <v>Pagado</v>
      </c>
    </row>
    <row r="8" customFormat="false" ht="30" hidden="false" customHeight="true" outlineLevel="0" collapsed="false">
      <c r="B8" s="33" t="n">
        <v>41</v>
      </c>
      <c r="C8" s="33" t="n">
        <v>42</v>
      </c>
      <c r="D8" s="33" t="n">
        <v>43</v>
      </c>
      <c r="E8" s="33" t="n">
        <v>44</v>
      </c>
      <c r="F8" s="33" t="n">
        <v>45</v>
      </c>
      <c r="G8" s="33" t="n">
        <v>46</v>
      </c>
      <c r="H8" s="33" t="n">
        <v>47</v>
      </c>
      <c r="I8" s="33" t="n">
        <v>48</v>
      </c>
      <c r="J8" s="33" t="n">
        <v>49</v>
      </c>
      <c r="K8" s="33" t="n">
        <v>50</v>
      </c>
      <c r="N8" s="0" t="str">
        <f aca="false">IFERROR(INDEX(Registro!$B$4:$B$103,MATCH(B8,Registro!$A$4:$A$103,0)),"Libre")</f>
        <v>Libre</v>
      </c>
      <c r="O8" s="0" t="str">
        <f aca="false">IFERROR(INDEX(Registro!$B$4:$B$103,MATCH(C8,Registro!$A$4:$A$103,0)),"Libre")</f>
        <v>Pagado</v>
      </c>
      <c r="P8" s="0" t="str">
        <f aca="false">IFERROR(INDEX(Registro!$B$4:$B$103,MATCH(D8,Registro!$A$4:$A$103,0)),"Libre")</f>
        <v>Libre</v>
      </c>
      <c r="Q8" s="0" t="str">
        <f aca="false">IFERROR(INDEX(Registro!$B$4:$B$103,MATCH(E8,Registro!$A$4:$A$103,0)),"Libre")</f>
        <v>Reservado</v>
      </c>
      <c r="R8" s="0" t="str">
        <f aca="false">IFERROR(INDEX(Registro!$B$4:$B$103,MATCH(F8,Registro!$A$4:$A$103,0)),"Libre")</f>
        <v>Pagado</v>
      </c>
      <c r="S8" s="0" t="str">
        <f aca="false">IFERROR(INDEX(Registro!$B$4:$B$103,MATCH(G8,Registro!$A$4:$A$103,0)),"Libre")</f>
        <v>Libre</v>
      </c>
      <c r="T8" s="0" t="str">
        <f aca="false">IFERROR(INDEX(Registro!$B$4:$B$103,MATCH(H8,Registro!$A$4:$A$103,0)),"Libre")</f>
        <v>Libre</v>
      </c>
      <c r="U8" s="0" t="str">
        <f aca="false">IFERROR(INDEX(Registro!$B$4:$B$103,MATCH(I8,Registro!$A$4:$A$103,0)),"Libre")</f>
        <v>Pagado</v>
      </c>
      <c r="V8" s="0" t="str">
        <f aca="false">IFERROR(INDEX(Registro!$B$4:$B$103,MATCH(J8,Registro!$A$4:$A$103,0)),"Libre")</f>
        <v>Libre</v>
      </c>
      <c r="W8" s="0" t="str">
        <f aca="false">IFERROR(INDEX(Registro!$B$4:$B$103,MATCH(K8,Registro!$A$4:$A$103,0)),"Libre")</f>
        <v>Pagado</v>
      </c>
    </row>
    <row r="9" customFormat="false" ht="30" hidden="false" customHeight="true" outlineLevel="0" collapsed="false">
      <c r="B9" s="33" t="n">
        <v>51</v>
      </c>
      <c r="C9" s="33" t="n">
        <v>52</v>
      </c>
      <c r="D9" s="33" t="n">
        <v>53</v>
      </c>
      <c r="E9" s="33" t="n">
        <v>54</v>
      </c>
      <c r="F9" s="33" t="n">
        <v>55</v>
      </c>
      <c r="G9" s="33" t="n">
        <v>56</v>
      </c>
      <c r="H9" s="33" t="n">
        <v>57</v>
      </c>
      <c r="I9" s="33" t="n">
        <v>58</v>
      </c>
      <c r="J9" s="33" t="n">
        <v>59</v>
      </c>
      <c r="K9" s="33" t="n">
        <v>60</v>
      </c>
      <c r="N9" s="0" t="str">
        <f aca="false">IFERROR(INDEX(Registro!$B$4:$B$103,MATCH(B9,Registro!$A$4:$A$103,0)),"Libre")</f>
        <v>Libre</v>
      </c>
      <c r="O9" s="0" t="str">
        <f aca="false">IFERROR(INDEX(Registro!$B$4:$B$103,MATCH(C9,Registro!$A$4:$A$103,0)),"Libre")</f>
        <v>Libre</v>
      </c>
      <c r="P9" s="0" t="str">
        <f aca="false">IFERROR(INDEX(Registro!$B$4:$B$103,MATCH(D9,Registro!$A$4:$A$103,0)),"Libre")</f>
        <v>Libre</v>
      </c>
      <c r="Q9" s="0" t="str">
        <f aca="false">IFERROR(INDEX(Registro!$B$4:$B$103,MATCH(E9,Registro!$A$4:$A$103,0)),"Libre")</f>
        <v>Pagado</v>
      </c>
      <c r="R9" s="0" t="str">
        <f aca="false">IFERROR(INDEX(Registro!$B$4:$B$103,MATCH(F9,Registro!$A$4:$A$103,0)),"Libre")</f>
        <v>Reservado</v>
      </c>
      <c r="S9" s="0" t="str">
        <f aca="false">IFERROR(INDEX(Registro!$B$4:$B$103,MATCH(G9,Registro!$A$4:$A$103,0)),"Libre")</f>
        <v>Libre</v>
      </c>
      <c r="T9" s="0" t="str">
        <f aca="false">IFERROR(INDEX(Registro!$B$4:$B$103,MATCH(H9,Registro!$A$4:$A$103,0)),"Libre")</f>
        <v>Libre</v>
      </c>
      <c r="U9" s="0" t="str">
        <f aca="false">IFERROR(INDEX(Registro!$B$4:$B$103,MATCH(I9,Registro!$A$4:$A$103,0)),"Libre")</f>
        <v>Pagado</v>
      </c>
      <c r="V9" s="0" t="str">
        <f aca="false">IFERROR(INDEX(Registro!$B$4:$B$103,MATCH(J9,Registro!$A$4:$A$103,0)),"Libre")</f>
        <v>Libre</v>
      </c>
      <c r="W9" s="0" t="str">
        <f aca="false">IFERROR(INDEX(Registro!$B$4:$B$103,MATCH(K9,Registro!$A$4:$A$103,0)),"Libre")</f>
        <v>Libre</v>
      </c>
    </row>
    <row r="10" customFormat="false" ht="30" hidden="false" customHeight="true" outlineLevel="0" collapsed="false">
      <c r="B10" s="33" t="n">
        <v>61</v>
      </c>
      <c r="C10" s="33" t="n">
        <v>62</v>
      </c>
      <c r="D10" s="33" t="n">
        <v>63</v>
      </c>
      <c r="E10" s="33" t="n">
        <v>64</v>
      </c>
      <c r="F10" s="33" t="n">
        <v>65</v>
      </c>
      <c r="G10" s="33" t="n">
        <v>66</v>
      </c>
      <c r="H10" s="33" t="n">
        <v>67</v>
      </c>
      <c r="I10" s="33" t="n">
        <v>68</v>
      </c>
      <c r="J10" s="33" t="n">
        <v>69</v>
      </c>
      <c r="K10" s="33" t="n">
        <v>70</v>
      </c>
      <c r="N10" s="0" t="str">
        <f aca="false">IFERROR(INDEX(Registro!$B$4:$B$103,MATCH(B10,Registro!$A$4:$A$103,0)),"Libre")</f>
        <v>Pagado</v>
      </c>
      <c r="O10" s="0" t="str">
        <f aca="false">IFERROR(INDEX(Registro!$B$4:$B$103,MATCH(C10,Registro!$A$4:$A$103,0)),"Libre")</f>
        <v>Libre</v>
      </c>
      <c r="P10" s="0" t="str">
        <f aca="false">IFERROR(INDEX(Registro!$B$4:$B$103,MATCH(D10,Registro!$A$4:$A$103,0)),"Libre")</f>
        <v>Reservado</v>
      </c>
      <c r="Q10" s="0" t="str">
        <f aca="false">IFERROR(INDEX(Registro!$B$4:$B$103,MATCH(E10,Registro!$A$4:$A$103,0)),"Libre")</f>
        <v>Libre</v>
      </c>
      <c r="R10" s="0" t="str">
        <f aca="false">IFERROR(INDEX(Registro!$B$4:$B$103,MATCH(F10,Registro!$A$4:$A$103,0)),"Libre")</f>
        <v>Libre</v>
      </c>
      <c r="S10" s="0" t="str">
        <f aca="false">IFERROR(INDEX(Registro!$B$4:$B$103,MATCH(G10,Registro!$A$4:$A$103,0)),"Libre")</f>
        <v>Pagado</v>
      </c>
      <c r="T10" s="0" t="str">
        <f aca="false">IFERROR(INDEX(Registro!$B$4:$B$103,MATCH(H10,Registro!$A$4:$A$103,0)),"Libre")</f>
        <v>Libre</v>
      </c>
      <c r="U10" s="0" t="str">
        <f aca="false">IFERROR(INDEX(Registro!$B$4:$B$103,MATCH(I10,Registro!$A$4:$A$103,0)),"Libre")</f>
        <v>Libre</v>
      </c>
      <c r="V10" s="0" t="str">
        <f aca="false">IFERROR(INDEX(Registro!$B$4:$B$103,MATCH(J10,Registro!$A$4:$A$103,0)),"Libre")</f>
        <v>Libre</v>
      </c>
      <c r="W10" s="0" t="str">
        <f aca="false">IFERROR(INDEX(Registro!$B$4:$B$103,MATCH(K10,Registro!$A$4:$A$103,0)),"Libre")</f>
        <v>Pagado</v>
      </c>
    </row>
    <row r="11" customFormat="false" ht="30" hidden="false" customHeight="true" outlineLevel="0" collapsed="false">
      <c r="B11" s="33" t="n">
        <v>71</v>
      </c>
      <c r="C11" s="33" t="n">
        <v>72</v>
      </c>
      <c r="D11" s="33" t="n">
        <v>73</v>
      </c>
      <c r="E11" s="33" t="n">
        <v>74</v>
      </c>
      <c r="F11" s="33" t="n">
        <v>75</v>
      </c>
      <c r="G11" s="33" t="n">
        <v>76</v>
      </c>
      <c r="H11" s="33" t="n">
        <v>77</v>
      </c>
      <c r="I11" s="33" t="n">
        <v>78</v>
      </c>
      <c r="J11" s="33" t="n">
        <v>79</v>
      </c>
      <c r="K11" s="33" t="n">
        <v>80</v>
      </c>
      <c r="N11" s="0" t="str">
        <f aca="false">IFERROR(INDEX(Registro!$B$4:$B$103,MATCH(B11,Registro!$A$4:$A$103,0)),"Libre")</f>
        <v>Libre</v>
      </c>
      <c r="O11" s="0" t="str">
        <f aca="false">IFERROR(INDEX(Registro!$B$4:$B$103,MATCH(C11,Registro!$A$4:$A$103,0)),"Libre")</f>
        <v>Reservado</v>
      </c>
      <c r="P11" s="0" t="str">
        <f aca="false">IFERROR(INDEX(Registro!$B$4:$B$103,MATCH(D11,Registro!$A$4:$A$103,0)),"Libre")</f>
        <v>Libre</v>
      </c>
      <c r="Q11" s="0" t="str">
        <f aca="false">IFERROR(INDEX(Registro!$B$4:$B$103,MATCH(E11,Registro!$A$4:$A$103,0)),"Libre")</f>
        <v>Libre</v>
      </c>
      <c r="R11" s="0" t="str">
        <f aca="false">IFERROR(INDEX(Registro!$B$4:$B$103,MATCH(F11,Registro!$A$4:$A$103,0)),"Libre")</f>
        <v>Libre</v>
      </c>
      <c r="S11" s="0" t="str">
        <f aca="false">IFERROR(INDEX(Registro!$B$4:$B$103,MATCH(G11,Registro!$A$4:$A$103,0)),"Libre")</f>
        <v>Libre</v>
      </c>
      <c r="T11" s="0" t="str">
        <f aca="false">IFERROR(INDEX(Registro!$B$4:$B$103,MATCH(H11,Registro!$A$4:$A$103,0)),"Libre")</f>
        <v>Pagado</v>
      </c>
      <c r="U11" s="0" t="str">
        <f aca="false">IFERROR(INDEX(Registro!$B$4:$B$103,MATCH(I11,Registro!$A$4:$A$103,0)),"Libre")</f>
        <v>Libre</v>
      </c>
      <c r="V11" s="0" t="str">
        <f aca="false">IFERROR(INDEX(Registro!$B$4:$B$103,MATCH(J11,Registro!$A$4:$A$103,0)),"Libre")</f>
        <v>Libre</v>
      </c>
      <c r="W11" s="0" t="str">
        <f aca="false">IFERROR(INDEX(Registro!$B$4:$B$103,MATCH(K11,Registro!$A$4:$A$103,0)),"Libre")</f>
        <v>Libre</v>
      </c>
    </row>
    <row r="12" customFormat="false" ht="30" hidden="false" customHeight="true" outlineLevel="0" collapsed="false">
      <c r="B12" s="33" t="n">
        <v>81</v>
      </c>
      <c r="C12" s="33" t="n">
        <v>82</v>
      </c>
      <c r="D12" s="33" t="n">
        <v>83</v>
      </c>
      <c r="E12" s="33" t="n">
        <v>84</v>
      </c>
      <c r="F12" s="33" t="n">
        <v>85</v>
      </c>
      <c r="G12" s="33" t="n">
        <v>86</v>
      </c>
      <c r="H12" s="33" t="n">
        <v>87</v>
      </c>
      <c r="I12" s="33" t="n">
        <v>88</v>
      </c>
      <c r="J12" s="33" t="n">
        <v>89</v>
      </c>
      <c r="K12" s="33" t="n">
        <v>90</v>
      </c>
      <c r="N12" s="0" t="str">
        <f aca="false">IFERROR(INDEX(Registro!$B$4:$B$103,MATCH(B12,Registro!$A$4:$A$103,0)),"Libre")</f>
        <v>Libre</v>
      </c>
      <c r="O12" s="0" t="str">
        <f aca="false">IFERROR(INDEX(Registro!$B$4:$B$103,MATCH(C12,Registro!$A$4:$A$103,0)),"Libre")</f>
        <v>Libre</v>
      </c>
      <c r="P12" s="0" t="str">
        <f aca="false">IFERROR(INDEX(Registro!$B$4:$B$103,MATCH(D12,Registro!$A$4:$A$103,0)),"Libre")</f>
        <v>Libre</v>
      </c>
      <c r="Q12" s="0" t="str">
        <f aca="false">IFERROR(INDEX(Registro!$B$4:$B$103,MATCH(E12,Registro!$A$4:$A$103,0)),"Libre")</f>
        <v>Pagado</v>
      </c>
      <c r="R12" s="0" t="str">
        <f aca="false">IFERROR(INDEX(Registro!$B$4:$B$103,MATCH(F12,Registro!$A$4:$A$103,0)),"Libre")</f>
        <v>Libre</v>
      </c>
      <c r="S12" s="0" t="str">
        <f aca="false">IFERROR(INDEX(Registro!$B$4:$B$103,MATCH(G12,Registro!$A$4:$A$103,0)),"Libre")</f>
        <v>Libre</v>
      </c>
      <c r="T12" s="0" t="str">
        <f aca="false">IFERROR(INDEX(Registro!$B$4:$B$103,MATCH(H12,Registro!$A$4:$A$103,0)),"Libre")</f>
        <v>Libre</v>
      </c>
      <c r="U12" s="0" t="str">
        <f aca="false">IFERROR(INDEX(Registro!$B$4:$B$103,MATCH(I12,Registro!$A$4:$A$103,0)),"Libre")</f>
        <v>Reservado</v>
      </c>
      <c r="V12" s="0" t="str">
        <f aca="false">IFERROR(INDEX(Registro!$B$4:$B$103,MATCH(J12,Registro!$A$4:$A$103,0)),"Libre")</f>
        <v>Libre</v>
      </c>
      <c r="W12" s="0" t="str">
        <f aca="false">IFERROR(INDEX(Registro!$B$4:$B$103,MATCH(K12,Registro!$A$4:$A$103,0)),"Libre")</f>
        <v>Libre</v>
      </c>
    </row>
    <row r="13" customFormat="false" ht="30" hidden="false" customHeight="true" outlineLevel="0" collapsed="false">
      <c r="B13" s="33" t="n">
        <v>91</v>
      </c>
      <c r="C13" s="33" t="n">
        <v>92</v>
      </c>
      <c r="D13" s="33" t="n">
        <v>93</v>
      </c>
      <c r="E13" s="33" t="n">
        <v>94</v>
      </c>
      <c r="F13" s="33" t="n">
        <v>95</v>
      </c>
      <c r="G13" s="33" t="n">
        <v>96</v>
      </c>
      <c r="H13" s="33" t="n">
        <v>97</v>
      </c>
      <c r="I13" s="33" t="n">
        <v>98</v>
      </c>
      <c r="J13" s="33" t="n">
        <v>99</v>
      </c>
      <c r="K13" s="33" t="n">
        <v>100</v>
      </c>
      <c r="N13" s="0" t="str">
        <f aca="false">IFERROR(INDEX(Registro!$B$4:$B$103,MATCH(B13,Registro!$A$4:$A$103,0)),"Libre")</f>
        <v>Libre</v>
      </c>
      <c r="O13" s="0" t="str">
        <f aca="false">IFERROR(INDEX(Registro!$B$4:$B$103,MATCH(C13,Registro!$A$4:$A$103,0)),"Libre")</f>
        <v>Libre</v>
      </c>
      <c r="P13" s="0" t="str">
        <f aca="false">IFERROR(INDEX(Registro!$B$4:$B$103,MATCH(D13,Registro!$A$4:$A$103,0)),"Libre")</f>
        <v>Libre</v>
      </c>
      <c r="Q13" s="0" t="str">
        <f aca="false">IFERROR(INDEX(Registro!$B$4:$B$103,MATCH(E13,Registro!$A$4:$A$103,0)),"Libre")</f>
        <v>Libre</v>
      </c>
      <c r="R13" s="0" t="str">
        <f aca="false">IFERROR(INDEX(Registro!$B$4:$B$103,MATCH(F13,Registro!$A$4:$A$103,0)),"Libre")</f>
        <v>Libre</v>
      </c>
      <c r="S13" s="0" t="str">
        <f aca="false">IFERROR(INDEX(Registro!$B$4:$B$103,MATCH(G13,Registro!$A$4:$A$103,0)),"Libre")</f>
        <v>Libre</v>
      </c>
      <c r="T13" s="0" t="str">
        <f aca="false">IFERROR(INDEX(Registro!$B$4:$B$103,MATCH(H13,Registro!$A$4:$A$103,0)),"Libre")</f>
        <v>Libre</v>
      </c>
      <c r="U13" s="0" t="str">
        <f aca="false">IFERROR(INDEX(Registro!$B$4:$B$103,MATCH(I13,Registro!$A$4:$A$103,0)),"Libre")</f>
        <v>Libre</v>
      </c>
      <c r="V13" s="0" t="str">
        <f aca="false">IFERROR(INDEX(Registro!$B$4:$B$103,MATCH(J13,Registro!$A$4:$A$103,0)),"Libre")</f>
        <v>Pagado</v>
      </c>
      <c r="W13" s="0" t="str">
        <f aca="false">IFERROR(INDEX(Registro!$B$4:$B$103,MATCH(K13,Registro!$A$4:$A$103,0)),"Libre")</f>
        <v>Libre</v>
      </c>
    </row>
    <row r="15" customFormat="false" ht="19.5" hidden="false" customHeight="true" outlineLevel="0" collapsed="false">
      <c r="B15" s="34" t="s">
        <v>145</v>
      </c>
      <c r="C15" s="19" t="s">
        <v>38</v>
      </c>
      <c r="D15" s="19"/>
      <c r="E15" s="35" t="n">
        <f aca="false">COUNTIF(Registro!$B$4:$B$103,"Pagado")</f>
        <v>30</v>
      </c>
      <c r="F15" s="20" t="s">
        <v>40</v>
      </c>
      <c r="G15" s="20"/>
      <c r="H15" s="35" t="n">
        <f aca="false">COUNTIF(Registro!$B$4:$B$103,"Reservado")</f>
        <v>12</v>
      </c>
      <c r="I15" s="21" t="s">
        <v>42</v>
      </c>
      <c r="J15" s="21"/>
      <c r="K15" s="35" t="n">
        <f aca="false">COUNTIF(Registro!$B$4:$B$103,"Libre")</f>
        <v>58</v>
      </c>
    </row>
    <row r="17" customFormat="false" ht="15" hidden="false" customHeight="false" outlineLevel="0" collapsed="false">
      <c r="B17" s="22" t="s">
        <v>146</v>
      </c>
      <c r="C17" s="22"/>
      <c r="D17" s="22"/>
      <c r="E17" s="22"/>
      <c r="F17" s="22"/>
      <c r="G17" s="22"/>
      <c r="H17" s="22"/>
      <c r="I17" s="22"/>
      <c r="J17" s="22"/>
      <c r="K17" s="22"/>
    </row>
  </sheetData>
  <mergeCells count="6">
    <mergeCell ref="B1:K1"/>
    <mergeCell ref="B2:K2"/>
    <mergeCell ref="C15:D15"/>
    <mergeCell ref="F15:G15"/>
    <mergeCell ref="I15:J15"/>
    <mergeCell ref="B17:K17"/>
  </mergeCells>
  <conditionalFormatting sqref="B4:K13">
    <cfRule type="expression" priority="2" aboveAverage="0" equalAverage="0" bottom="0" percent="0" rank="0" text="" dxfId="3">
      <formula>N4="Pagado"</formula>
    </cfRule>
    <cfRule type="expression" priority="3" aboveAverage="0" equalAverage="0" bottom="0" percent="0" rank="0" text="" dxfId="4">
      <formula>N4="Reservado"</formula>
    </cfRule>
    <cfRule type="expression" priority="4" aboveAverage="0" equalAverage="0" bottom="0" percent="0" rank="0" text="" dxfId="5">
      <formula>N4="Libre"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2026-08-25T09:19:49Z</dcterms:created>
  <dc:creator>openpyxl</dc:creator>
  <dc:description/>
  <dc:language>en-US</dc:language>
  <cp:lastModifiedBy/>
  <dcterms:modified xsi:type="dcterms:W3CDTF">2026-08-25T09:19:49Z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